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id\Desktop\FUNDO A FUNDO\"/>
    </mc:Choice>
  </mc:AlternateContent>
  <xr:revisionPtr revIDLastSave="0" documentId="13_ncr:1_{FF90DBCF-BB74-4664-BCFB-D59A78336525}" xr6:coauthVersionLast="45" xr6:coauthVersionMax="45" xr10:uidLastSave="{00000000-0000-0000-0000-000000000000}"/>
  <bookViews>
    <workbookView xWindow="-120" yWindow="-120" windowWidth="29040" windowHeight="15840" tabRatio="664" xr2:uid="{00000000-000D-0000-FFFF-FFFF00000000}"/>
  </bookViews>
  <sheets>
    <sheet name="ConsultasParcelasPagas" sheetId="62" r:id="rId1"/>
    <sheet name="CRAS" sheetId="10" state="hidden" r:id="rId2"/>
    <sheet name="CREAS" sheetId="54" state="hidden" r:id="rId3"/>
    <sheet name="CREAS_FEDERAL" sheetId="55" state="hidden" r:id="rId4"/>
    <sheet name="ACOLHIMENTO" sheetId="59" state="hidden" r:id="rId5"/>
    <sheet name="MSE" sheetId="58" state="hidden" r:id="rId6"/>
    <sheet name="RESIDENCIA_INCLUSIVA" sheetId="57" state="hidden" r:id="rId7"/>
    <sheet name="BENEFICIO_EVENTUAL" sheetId="56" state="hidden" r:id="rId8"/>
    <sheet name="PROGRAMA_ATITUDE" sheetId="66" state="hidden" r:id="rId9"/>
    <sheet name="COVID_19_BENEF EVENTUAL " sheetId="67" state="hidden" r:id="rId10"/>
    <sheet name="APOIO" sheetId="63" state="hidden" r:id="rId11"/>
    <sheet name="VALIDAÇÃO_CASCATA" sheetId="64" state="hidden" r:id="rId12"/>
  </sheets>
  <definedNames>
    <definedName name="_xlnm._FilterDatabase" localSheetId="4" hidden="1">ACOLHIMENTO!$A$2:$D$11</definedName>
    <definedName name="_xlnm._FilterDatabase" localSheetId="7" hidden="1">BENEFICIO_EVENTUAL!$A$2:$D$187</definedName>
    <definedName name="_xlnm._FilterDatabase" localSheetId="9" hidden="1">'COVID_19_BENEF EVENTUAL '!$A$2:$AT$188</definedName>
    <definedName name="_xlnm._FilterDatabase" localSheetId="1" hidden="1">CRAS!$A$2:$AU$187</definedName>
    <definedName name="_xlnm._FilterDatabase" localSheetId="2" hidden="1">CREAS!$A$2:$AU$189</definedName>
    <definedName name="_xlnm._FilterDatabase" localSheetId="3" hidden="1">CREAS_FEDERAL!$A$2:$AU$191</definedName>
    <definedName name="_xlnm._FilterDatabase" localSheetId="5" hidden="1">MSE!$A$2:$D$7</definedName>
    <definedName name="_xlnm._FilterDatabase" localSheetId="8" hidden="1">PROGRAMA_ATITUDE!$A$2:$D$3</definedName>
    <definedName name="_xlnm._FilterDatabase" localSheetId="6" hidden="1">RESIDENCIA_INCLUSIVA!$A$2:$D$3</definedName>
    <definedName name="Abreu_e_Lima">VALIDAÇÃO_CASCATA!$A$2:$A$4</definedName>
    <definedName name="Afogados_da_Ingazeira">VALIDAÇÃO_CASCATA!$B$2:$B$4</definedName>
    <definedName name="Afrânio">VALIDAÇÃO_CASCATA!$C$2:$C$5</definedName>
    <definedName name="Agrestina">VALIDAÇÃO_CASCATA!$D$2:$D$3</definedName>
    <definedName name="Água_Preta">VALIDAÇÃO_CASCATA!$E$2:$E$3</definedName>
    <definedName name="Águas_Belas">VALIDAÇÃO_CASCATA!$F$2:$F$3</definedName>
    <definedName name="Alagoinha">VALIDAÇÃO_CASCATA!$G$2:$G$5</definedName>
    <definedName name="Aliança">VALIDAÇÃO_CASCATA!$H$2:$H$3</definedName>
    <definedName name="Altinho">VALIDAÇÃO_CASCATA!$I$2:$I$3</definedName>
    <definedName name="Amaraji">VALIDAÇÃO_CASCATA!$J$2:$J$3</definedName>
    <definedName name="Angelim">VALIDAÇÃO_CASCATA!$K$2:$K$5</definedName>
    <definedName name="Araçoiaba">VALIDAÇÃO_CASCATA!$L$2:$L$5</definedName>
    <definedName name="Araripina">VALIDAÇÃO_CASCATA!$M$2:$M$43</definedName>
    <definedName name="Arcoverde">VALIDAÇÃO_CASCATA!$N$2:$N$3</definedName>
    <definedName name="_xlnm.Print_Area" localSheetId="0">ConsultasParcelasPagas!$A$1:$G$36</definedName>
    <definedName name="Barra_de_Guabiraba">VALIDAÇÃO_CASCATA!$O$2:$O$5</definedName>
    <definedName name="Barreiros">VALIDAÇÃO_CASCATA!$P$2:$P$4</definedName>
    <definedName name="Belém_de_Maria">VALIDAÇÃO_CASCATA!$Q$2:$Q$3</definedName>
    <definedName name="Belém_do_São_Francisco">VALIDAÇÃO_CASCATA!$R$2:$R$3</definedName>
    <definedName name="Belo_Jardim">VALIDAÇÃO_CASCATA!$S$2:$S$3</definedName>
    <definedName name="Betânia">VALIDAÇÃO_CASCATA!$T$2:$T$4</definedName>
    <definedName name="Bezerros">VALIDAÇÃO_CASCATA!$U$2:$U$5</definedName>
    <definedName name="Bodocó">VALIDAÇÃO_CASCATA!$V$2:$V$4</definedName>
    <definedName name="Bom_Conselho">VALIDAÇÃO_CASCATA!$W$2:$W$4</definedName>
    <definedName name="Bom_Jardim">VALIDAÇÃO_CASCATA!$X$2:$X$3</definedName>
    <definedName name="Bonito">VALIDAÇÃO_CASCATA!$Y$2:$Y$4</definedName>
    <definedName name="Brejão">VALIDAÇÃO_CASCATA!$Z$2:$Z$6</definedName>
    <definedName name="Brejinho">VALIDAÇÃO_CASCATA!$AA$2:$AA$43</definedName>
    <definedName name="Brejo_da_Madre_de_Deus">VALIDAÇÃO_CASCATA!$AB$2:$AB$4</definedName>
    <definedName name="Buenos_Aires">VALIDAÇÃO_CASCATA!$AC$2:$AC$5</definedName>
    <definedName name="Buíque">VALIDAÇÃO_CASCATA!$AD$2:$AD$3</definedName>
    <definedName name="Cabo_de_Santo_Agostinho">VALIDAÇÃO_CASCATA!$AE$2:$AE$3</definedName>
    <definedName name="Cabrobó">VALIDAÇÃO_CASCATA!$AF$2:$AF$4</definedName>
    <definedName name="Cachoeirinha">VALIDAÇÃO_CASCATA!$AG$2:$AG$5</definedName>
    <definedName name="Caetés">VALIDAÇÃO_CASCATA!$AH$2:$AH$3</definedName>
    <definedName name="Calçado">VALIDAÇÃO_CASCATA!$AI$2:$AI$5</definedName>
    <definedName name="Calumbi">VALIDAÇÃO_CASCATA!$AJ$2:$AJ$5</definedName>
    <definedName name="Camaragibe">VALIDAÇÃO_CASCATA!$AK$2:$AK$4</definedName>
    <definedName name="Camocim_de_São_Félix">VALIDAÇÃO_CASCATA!$AL$2:$AL$5</definedName>
    <definedName name="Camutanga">VALIDAÇÃO_CASCATA!$AM$2:$AM$5</definedName>
    <definedName name="Canhotinho">VALIDAÇÃO_CASCATA!$AN$2:$AN$3</definedName>
    <definedName name="Capoeiras">VALIDAÇÃO_CASCATA!$AO$2:$AO$5</definedName>
    <definedName name="Carnaíba">VALIDAÇÃO_CASCATA!$AP$2:$AP$5</definedName>
    <definedName name="Carnaubeira_da_Penha">VALIDAÇÃO_CASCATA!$AQ$2:$AQ$4</definedName>
    <definedName name="Carpina">VALIDAÇÃO_CASCATA!$AR$2:$AR$3</definedName>
    <definedName name="Caruaru">VALIDAÇÃO_CASCATA!$AS$2:$AS$7</definedName>
    <definedName name="Casinhas">VALIDAÇÃO_CASCATA!$AT$2:$AT$6</definedName>
    <definedName name="Catende">VALIDAÇÃO_CASCATA!$AU$2:$AU$3</definedName>
    <definedName name="Cedro">VALIDAÇÃO_CASCATA!$AV$2:$AV$4</definedName>
    <definedName name="Chã_de_Alegria">VALIDAÇÃO_CASCATA!$AW$2:$AW$5</definedName>
    <definedName name="Chã_Grande">VALIDAÇÃO_CASCATA!$AX$2:$AX$4</definedName>
    <definedName name="Condado">VALIDAÇÃO_CASCATA!$AY$2:$AY$4</definedName>
    <definedName name="Correntes">VALIDAÇÃO_CASCATA!$AZ$2:$AZ$6</definedName>
    <definedName name="Cortês">VALIDAÇÃO_CASCATA!$BA$2:$BA$3</definedName>
    <definedName name="Cumaru">VALIDAÇÃO_CASCATA!$BB$2:$BB$5</definedName>
    <definedName name="Cupira">VALIDAÇÃO_CASCATA!$BC$2:$BC$3</definedName>
    <definedName name="Custódia">VALIDAÇÃO_CASCATA!$BD$2:$BD$3</definedName>
    <definedName name="Dormentes">VALIDAÇÃO_CASCATA!$BE$2:$BE$6</definedName>
    <definedName name="Escada">VALIDAÇÃO_CASCATA!$BF$2:$BF$3</definedName>
    <definedName name="Exu">VALIDAÇÃO_CASCATA!$BG$2:$BG$3</definedName>
    <definedName name="Feira_Nova">VALIDAÇÃO_CASCATA!$BH$2:$BH$3</definedName>
    <definedName name="Fernando_de_Noronha">VALIDAÇÃO_CASCATA!$BI$2:$BI$5</definedName>
    <definedName name="Ferreiros">VALIDAÇÃO_CASCATA!$BJ$2:$BJ$6</definedName>
    <definedName name="Flores">VALIDAÇÃO_CASCATA!$BK$2:$BK$4</definedName>
    <definedName name="Floresta">VALIDAÇÃO_CASCATA!$BL$2:$BL$4</definedName>
    <definedName name="Frei_Miguelinho">VALIDAÇÃO_CASCATA!$BM$2:$BM$6</definedName>
    <definedName name="Gameleira">VALIDAÇÃO_CASCATA!$BN$2:$BN$3</definedName>
    <definedName name="Garanhuns">VALIDAÇÃO_CASCATA!$BO$2:$BO$3</definedName>
    <definedName name="Glória_do_Goitá">VALIDAÇÃO_CASCATA!$BP$2:$BP$3</definedName>
    <definedName name="Goiana">VALIDAÇÃO_CASCATA!$BQ$2:$BQ$3</definedName>
    <definedName name="Granito">VALIDAÇÃO_CASCATA!$BQ$2:$BQ$3</definedName>
    <definedName name="Gravatá">VALIDAÇÃO_CASCATA!$BS$2:$BS$3</definedName>
    <definedName name="Iati">VALIDAÇÃO_CASCATA!$BT$2:$BT$5</definedName>
    <definedName name="Ibimirim">VALIDAÇÃO_CASCATA!$BU$2:$BU$4</definedName>
    <definedName name="Ibirajuba">VALIDAÇÃO_CASCATA!$BV$2:$BV$3</definedName>
    <definedName name="Igarassu">VALIDAÇÃO_CASCATA!$BW$2:$BW$5</definedName>
    <definedName name="Iguaracy">VALIDAÇÃO_CASCATA!$BX$2:$BX$4</definedName>
    <definedName name="Ilha_de_Itamaracá">VALIDAÇÃO_CASCATA!$BY$2:$BY$3</definedName>
    <definedName name="Inajá">VALIDAÇÃO_CASCATA!$BZ$2:$BZ$3</definedName>
    <definedName name="Ingazeira">VALIDAÇÃO_CASCATA!$CA$2:$CA$3</definedName>
    <definedName name="Ipojuca">VALIDAÇÃO_CASCATA!$CB$2:$CB$3</definedName>
    <definedName name="Ipubi">VALIDAÇÃO_CASCATA!$CC$2:$CC$3</definedName>
    <definedName name="Itacuruba">VALIDAÇÃO_CASCATA!$CD$2:$CD$3</definedName>
    <definedName name="Itaíba">VALIDAÇÃO_CASCATA!$CE$2:$CE$3</definedName>
    <definedName name="Itambé">VALIDAÇÃO_CASCATA!$CF$2:$CF$4</definedName>
    <definedName name="Itapetim">VALIDAÇÃO_CASCATA!$CG$2:$CG$5</definedName>
    <definedName name="Itapissuma">VALIDAÇÃO_CASCATA!$CH$2:$CH$4</definedName>
    <definedName name="Itaquitinga">VALIDAÇÃO_CASCATA!$CI$2:$CI$5</definedName>
    <definedName name="Jaboatão_dos_Guararapes">VALIDAÇÃO_CASCATA!$CJ$2:$CJ$4</definedName>
    <definedName name="Jaqueira">VALIDAÇÃO_CASCATA!$CK$2:$CK$3</definedName>
    <definedName name="Jataúba">VALIDAÇÃO_CASCATA!$CL$2:$CL$5</definedName>
    <definedName name="Jatobá">VALIDAÇÃO_CASCATA!$CM$2:$CM$3</definedName>
    <definedName name="João_Alfredo">VALIDAÇÃO_CASCATA!$CN$2:$CN$3</definedName>
    <definedName name="Joaquim_Nabuco">VALIDAÇÃO_CASCATA!$CO$2:$CO$3</definedName>
    <definedName name="Jucati">VALIDAÇÃO_CASCATA!$CP$2:$CP$5</definedName>
    <definedName name="Jupi">VALIDAÇÃO_CASCATA!$CQ$2:$CQ$5</definedName>
    <definedName name="Jurema">VALIDAÇÃO_CASCATA!$CR$2:$CR$5</definedName>
    <definedName name="Lagoa_de_Itaenga">VALIDAÇÃO_CASCATA!$CT$2:$CT$3</definedName>
    <definedName name="Lagoa_do_Carro">VALIDAÇÃO_CASCATA!$CS$2:$CS$6</definedName>
    <definedName name="Lagoa_do_Ouro">VALIDAÇÃO_CASCATA!$CU$2:$CU$5</definedName>
    <definedName name="Lagoa_dos_Gatos">VALIDAÇÃO_CASCATA!$CV$2:$CV$3</definedName>
    <definedName name="Lagoa_Grande">VALIDAÇÃO_CASCATA!$CW$2:$CW$4</definedName>
    <definedName name="Lajedo">VALIDAÇÃO_CASCATA!$CX$2:$CX$3</definedName>
    <definedName name="Limoeiro">VALIDAÇÃO_CASCATA!$CY$2:$CY$4</definedName>
    <definedName name="Macaparana">VALIDAÇÃO_CASCATA!$CZ$2:$CZ$3</definedName>
    <definedName name="Machados">VALIDAÇÃO_CASCATA!$DA$2:$DA$5</definedName>
    <definedName name="Manari">VALIDAÇÃO_CASCATA!$DB$2:$DB$5</definedName>
    <definedName name="Maraial">VALIDAÇÃO_CASCATA!$DC$2:$DC$3</definedName>
    <definedName name="Mirandiba">VALIDAÇÃO_CASCATA!$DD$2:$DD$6</definedName>
    <definedName name="Moreilândia">VALIDAÇÃO_CASCATA!$DE$2:$DE$4</definedName>
    <definedName name="Moreno">VALIDAÇÃO_CASCATA!$DF$2:$DF$3</definedName>
    <definedName name="MUNICÍPIOS">VALIDAÇÃO_CASCATA!$A$1:$GC$1</definedName>
    <definedName name="Nazaré_da_Mata">VALIDAÇÃO_CASCATA!$DG$2:$DG$3</definedName>
    <definedName name="Olinda">VALIDAÇÃO_CASCATA!$DH$2:$DH$4</definedName>
    <definedName name="Orobó">VALIDAÇÃO_CASCATA!$DI$2:$DI$4</definedName>
    <definedName name="Orocó">VALIDAÇÃO_CASCATA!$DJ$2:$DJ$6</definedName>
    <definedName name="Ouricuri">VALIDAÇÃO_CASCATA!$DK$2:$DK$4</definedName>
    <definedName name="Palmares">VALIDAÇÃO_CASCATA!$DL$2:$DL$3</definedName>
    <definedName name="Palmeirina">VALIDAÇÃO_CASCATA!$DM$2:$DM$6</definedName>
    <definedName name="Panelas">VALIDAÇÃO_CASCATA!$DN$2:$DN$4</definedName>
    <definedName name="Paranatama">VALIDAÇÃO_CASCATA!$DO$2:$DO$5</definedName>
    <definedName name="Parnamirim">VALIDAÇÃO_CASCATA!$DP$2:$DP$4</definedName>
    <definedName name="Passira">VALIDAÇÃO_CASCATA!$DQ$2:$DQ$4</definedName>
    <definedName name="Paudalho">VALIDAÇÃO_CASCATA!$DR$2:$DR$4</definedName>
    <definedName name="Paulista">VALIDAÇÃO_CASCATA!$DS$2:$DS$3</definedName>
    <definedName name="Pedra">VALIDAÇÃO_CASCATA!$DT$2:$DT$3</definedName>
    <definedName name="Pesqueira">VALIDAÇÃO_CASCATA!$DU$2:$DU$3</definedName>
    <definedName name="Petrolândia">VALIDAÇÃO_CASCATA!$DV$2:$DV$3</definedName>
    <definedName name="Petrolina">VALIDAÇÃO_CASCATA!$DW$2:$DW$5</definedName>
    <definedName name="Poção">VALIDAÇÃO_CASCATA!$DX$2:$DX$5</definedName>
    <definedName name="Pombos">VALIDAÇÃO_CASCATA!$DY$2:$DY$4</definedName>
    <definedName name="Primavera">VALIDAÇÃO_CASCATA!$DZ$2:$DZ$3</definedName>
    <definedName name="Quipapá">VALIDAÇÃO_CASCATA!$EA$2:$EA$3</definedName>
    <definedName name="Quixaba">VALIDAÇÃO_CASCATA!$EB$2:$EB$5</definedName>
    <definedName name="Recife">VALIDAÇÃO_CASCATA!$EC$2:$EC$4</definedName>
    <definedName name="Riacho_das_Almas">VALIDAÇÃO_CASCATA!$ED$2:$ED$5</definedName>
    <definedName name="Ribeirão">VALIDAÇÃO_CASCATA!$EE$2:$EE$3</definedName>
    <definedName name="Rio_Formoso">VALIDAÇÃO_CASCATA!$EF$2:$EF$3</definedName>
    <definedName name="Sairé">VALIDAÇÃO_CASCATA!$EG$2:$EG$6</definedName>
    <definedName name="Salgadinho">VALIDAÇÃO_CASCATA!$EH$2:$EH$5</definedName>
    <definedName name="Salgueiro">VALIDAÇÃO_CASCATA!$EI$2:$EI$4</definedName>
    <definedName name="Saloá">VALIDAÇÃO_CASCATA!$EJ$2:$EJ$3</definedName>
    <definedName name="Sanharó">VALIDAÇÃO_CASCATA!$EK$2:$EK$3</definedName>
    <definedName name="Santa_Cruz">VALIDAÇÃO_CASCATA!$EL$2:$EL$3</definedName>
    <definedName name="Santa_Cruz_da_Baixa_Verde">VALIDAÇÃO_CASCATA!$EM$2:$EM$5</definedName>
    <definedName name="Santa_Cruz_do_Capibaribe">VALIDAÇÃO_CASCATA!$EN$2:$EN$4</definedName>
    <definedName name="Santa_Filomena">VALIDAÇÃO_CASCATA!$EO$2:$EO$5</definedName>
    <definedName name="Santa_Maria_da_Boa_Vista">VALIDAÇÃO_CASCATA!$EP$2:$EP$4</definedName>
    <definedName name="Santa_Maria_do_Cambucá">VALIDAÇÃO_CASCATA!$EQ$2:$EQ$5</definedName>
    <definedName name="Santa_Terezinha">VALIDAÇÃO_CASCATA!$ER$2:$ER$4</definedName>
    <definedName name="São_Benedito_do_Sul">VALIDAÇÃO_CASCATA!$ES$2:$ES$3</definedName>
    <definedName name="São_Bento_do_Una">VALIDAÇÃO_CASCATA!$ET$2:$ET$5</definedName>
    <definedName name="São_Caetano">VALIDAÇÃO_CASCATA!$EU$2:$EU$4</definedName>
    <definedName name="São_João">VALIDAÇÃO_CASCATA!$EV$2:$EV$4</definedName>
    <definedName name="São_Joaquim_do_Monte">VALIDAÇÃO_CASCATA!$EW$2:$EW$4</definedName>
    <definedName name="São_José_da_Coroa_Grande">VALIDAÇÃO_CASCATA!$EX$2:$EX$3</definedName>
    <definedName name="São_José_do_Belmonte">VALIDAÇÃO_CASCATA!$EY$2:$EY$3</definedName>
    <definedName name="São_José_do_Egito">VALIDAÇÃO_CASCATA!$EZ$2:$EZ$3</definedName>
    <definedName name="São_Lourenço_da_Mata">VALIDAÇÃO_CASCATA!$FA$2:$FA$3</definedName>
    <definedName name="São_Vicente_Férrer">VALIDAÇÃO_CASCATA!$FB$2:$FB$5</definedName>
    <definedName name="Serra_Talhada">VALIDAÇÃO_CASCATA!$FC$2:$FC$5</definedName>
    <definedName name="Serrita">VALIDAÇÃO_CASCATA!$FD$2:$FD$4</definedName>
    <definedName name="Sertânia">VALIDAÇÃO_CASCATA!$FE$2:$FE$3</definedName>
    <definedName name="Sirinhaém">VALIDAÇÃO_CASCATA!$FF$2:$FF$3</definedName>
    <definedName name="Solidão">VALIDAÇÃO_CASCATA!$FG$2:$FG$6</definedName>
    <definedName name="Surubim">VALIDAÇÃO_CASCATA!$FH$2:$FH$3</definedName>
    <definedName name="Tabira">VALIDAÇÃO_CASCATA!$FI$2:$FI$3</definedName>
    <definedName name="Tacaimbó">VALIDAÇÃO_CASCATA!$FJ$2:$FJ$5</definedName>
    <definedName name="Tacaratu">VALIDAÇÃO_CASCATA!$FK$2:$FK$3</definedName>
    <definedName name="Tamandaré">VALIDAÇÃO_CASCATA!$FL$2:$FL$3</definedName>
    <definedName name="Taquaritinga_do_Norte">VALIDAÇÃO_CASCATA!$FM$2:$FM$3</definedName>
    <definedName name="Terezinha">VALIDAÇÃO_CASCATA!$FN$2:$FN$6</definedName>
    <definedName name="Terra_Nova">VALIDAÇÃO_CASCATA!$FO$2:$FO$3</definedName>
    <definedName name="Timbaúba">VALIDAÇÃO_CASCATA!$FP$2:$FP$4</definedName>
    <definedName name="Toritama">VALIDAÇÃO_CASCATA!$FQ$2:$FQ$3</definedName>
    <definedName name="Tracunhaém">VALIDAÇÃO_CASCATA!$FR$2:$FR$5</definedName>
    <definedName name="Trindade">VALIDAÇÃO_CASCATA!$FS$2:$FS$3</definedName>
    <definedName name="Triunfo">VALIDAÇÃO_CASCATA!$FT$2:$FT$6</definedName>
    <definedName name="Tupanatinga">VALIDAÇÃO_CASCATA!$FU$2:$FU$4</definedName>
    <definedName name="Tuparetama">VALIDAÇÃO_CASCATA!$FV$2:$FV$5</definedName>
    <definedName name="Venturosa">VALIDAÇÃO_CASCATA!$FW$2:$FW$5</definedName>
    <definedName name="Verdejante">VALIDAÇÃO_CASCATA!$FX$2:$FX$6</definedName>
    <definedName name="Vertente_do_Lério">VALIDAÇÃO_CASCATA!$FY$2:$FY$5</definedName>
    <definedName name="Vertentes">VALIDAÇÃO_CASCATA!$FZ$2:$FZ$5</definedName>
    <definedName name="Vicência">VALIDAÇÃO_CASCATA!$GA$2:$GA$4</definedName>
    <definedName name="Vitória_de_Santo_Antão">VALIDAÇÃO_CASCATA!$GB$2:$GB$4</definedName>
    <definedName name="Xexéu">VALIDAÇÃO_CASCATA!$GC$2:$GC$3</definedName>
  </definedNames>
  <calcPr calcId="191029"/>
</workbook>
</file>

<file path=xl/calcChain.xml><?xml version="1.0" encoding="utf-8"?>
<calcChain xmlns="http://schemas.openxmlformats.org/spreadsheetml/2006/main">
  <c r="E16" i="62" l="1"/>
  <c r="E15" i="62" l="1"/>
  <c r="I63" i="55" l="1"/>
  <c r="AV5" i="54"/>
  <c r="AT9" i="55" l="1"/>
  <c r="AT35" i="55" l="1"/>
  <c r="AT89" i="55" l="1"/>
  <c r="AT56" i="55"/>
  <c r="AT63" i="55"/>
  <c r="I172" i="55"/>
  <c r="AV56" i="54" l="1"/>
  <c r="C21" i="62" l="1"/>
  <c r="D21" i="62" s="1"/>
  <c r="E17" i="62"/>
  <c r="E14" i="62"/>
  <c r="C24" i="62" l="1"/>
  <c r="E24" i="62" s="1"/>
  <c r="AT5" i="55"/>
  <c r="AV26" i="54" l="1"/>
  <c r="AV27" i="54"/>
  <c r="AV28" i="54"/>
  <c r="AV29" i="54"/>
  <c r="AV30" i="54"/>
  <c r="AV31" i="54"/>
  <c r="AV32" i="54"/>
  <c r="AV33" i="54"/>
  <c r="AV34" i="54"/>
  <c r="AV35" i="54"/>
  <c r="AV36" i="54"/>
  <c r="AV37" i="54"/>
  <c r="AV38" i="54"/>
  <c r="AV39" i="54"/>
  <c r="AV40" i="54"/>
  <c r="AV41" i="54"/>
  <c r="AV42" i="54"/>
  <c r="AV43" i="54"/>
  <c r="AV44" i="54"/>
  <c r="AV45" i="54"/>
  <c r="AV46" i="54"/>
  <c r="AV47" i="54"/>
  <c r="AV48" i="54"/>
  <c r="AV49" i="54"/>
  <c r="AV50" i="54"/>
  <c r="AV51" i="54"/>
  <c r="AV52" i="54"/>
  <c r="AV53" i="54"/>
  <c r="AV54" i="54"/>
  <c r="AV55" i="54"/>
  <c r="AV57" i="54"/>
  <c r="AV58" i="54"/>
  <c r="AV59" i="54"/>
  <c r="AV60" i="54"/>
  <c r="AV61" i="54"/>
  <c r="AV62" i="54"/>
  <c r="AV63" i="54"/>
  <c r="AV64" i="54"/>
  <c r="AV65" i="54"/>
  <c r="AV66" i="54"/>
  <c r="AV67" i="54"/>
  <c r="AV68" i="54"/>
  <c r="AV69" i="54"/>
  <c r="AV70" i="54"/>
  <c r="AV71" i="54"/>
  <c r="AV72" i="54"/>
  <c r="AV73" i="54"/>
  <c r="AV74" i="54"/>
  <c r="AV75" i="54"/>
  <c r="AV76" i="54"/>
  <c r="AV77" i="54"/>
  <c r="AV78" i="54"/>
  <c r="AV79" i="54"/>
  <c r="AV80" i="54"/>
  <c r="AV81" i="54"/>
  <c r="AV82" i="54"/>
  <c r="AV83" i="54"/>
  <c r="AV84" i="54"/>
  <c r="AV85" i="54"/>
  <c r="AV86" i="54"/>
  <c r="AV87" i="54"/>
  <c r="AV88" i="54"/>
  <c r="AV89" i="54"/>
  <c r="AV90" i="54"/>
  <c r="AV91" i="54"/>
  <c r="AV92" i="54"/>
  <c r="AV93" i="54"/>
  <c r="AV94" i="54"/>
  <c r="AV95" i="54"/>
  <c r="AV96" i="54"/>
  <c r="AV97" i="54"/>
  <c r="AV98" i="54"/>
  <c r="AV99" i="54"/>
  <c r="AV100" i="54"/>
  <c r="AV101" i="54"/>
  <c r="AV102" i="54"/>
  <c r="AV103" i="54"/>
  <c r="AV104" i="54"/>
  <c r="AV105" i="54"/>
  <c r="AV106" i="54"/>
  <c r="AV107" i="54"/>
  <c r="AV108" i="54"/>
  <c r="AV109" i="54"/>
  <c r="AV110" i="54"/>
  <c r="AV111" i="54"/>
  <c r="AV112" i="54"/>
  <c r="AV113" i="54"/>
  <c r="AV114" i="54"/>
  <c r="AV115" i="54"/>
  <c r="AV116" i="54"/>
  <c r="AV117" i="54"/>
  <c r="AV118" i="54"/>
  <c r="AV119" i="54"/>
  <c r="AV120" i="54"/>
  <c r="AV121" i="54"/>
  <c r="AV122" i="54"/>
  <c r="AV123" i="54"/>
  <c r="AV124" i="54"/>
  <c r="AV125" i="54"/>
  <c r="AV126" i="54"/>
  <c r="AV127" i="54"/>
  <c r="AV128" i="54"/>
  <c r="AV129" i="54"/>
  <c r="AV130" i="54"/>
  <c r="AV131" i="54"/>
  <c r="AV132" i="54"/>
  <c r="AV133" i="54"/>
  <c r="AV134" i="54"/>
  <c r="AV135" i="54"/>
  <c r="AV136" i="54"/>
  <c r="AV137" i="54"/>
  <c r="AV138" i="54"/>
  <c r="AV139" i="54"/>
  <c r="AV140" i="54"/>
  <c r="AV141" i="54"/>
  <c r="AV142" i="54"/>
  <c r="AV143" i="54"/>
  <c r="AV144" i="54"/>
  <c r="AV145" i="54"/>
  <c r="AV146" i="54"/>
  <c r="AV147" i="54"/>
  <c r="AV148" i="54"/>
  <c r="AV149" i="54"/>
  <c r="AV150" i="54"/>
  <c r="AV151" i="54"/>
  <c r="AV152" i="54"/>
  <c r="AV153" i="54"/>
  <c r="AV154" i="54"/>
  <c r="AV155" i="54"/>
  <c r="AV156" i="54"/>
  <c r="AV157" i="54"/>
  <c r="AV158" i="54"/>
  <c r="AV159" i="54"/>
  <c r="AV160" i="54"/>
  <c r="AV161" i="54"/>
  <c r="AV162" i="54"/>
  <c r="AV163" i="54"/>
  <c r="AV164" i="54"/>
  <c r="AV165" i="54"/>
  <c r="AV166" i="54"/>
  <c r="AV167" i="54"/>
  <c r="AV168" i="54"/>
  <c r="AV169" i="54"/>
  <c r="AV170" i="54"/>
  <c r="AV171" i="54"/>
  <c r="AV172" i="54"/>
  <c r="AV173" i="54"/>
  <c r="AV174" i="54"/>
  <c r="AV175" i="54"/>
  <c r="AV176" i="54"/>
  <c r="AV177" i="54"/>
  <c r="AV178" i="54"/>
  <c r="AV179" i="54"/>
  <c r="AV180" i="54"/>
  <c r="AV181" i="54"/>
  <c r="AV182" i="54"/>
  <c r="AV183" i="54"/>
  <c r="AV184" i="54"/>
  <c r="AV185" i="54"/>
  <c r="AV186" i="54"/>
  <c r="AV187" i="54"/>
  <c r="AV4" i="54"/>
  <c r="AV6" i="54"/>
  <c r="AV7" i="54"/>
  <c r="AV8" i="54"/>
  <c r="AV9" i="54"/>
  <c r="AV10" i="54"/>
  <c r="AV11" i="54"/>
  <c r="AV12" i="54"/>
  <c r="AV13" i="54"/>
  <c r="AV14" i="54"/>
  <c r="AV15" i="54"/>
  <c r="AV16" i="54"/>
  <c r="AV17" i="54"/>
  <c r="AV18" i="54"/>
  <c r="AV19" i="54"/>
  <c r="AV20" i="54"/>
  <c r="AV21" i="54"/>
  <c r="AV22" i="54"/>
  <c r="AV23" i="54"/>
  <c r="AV24" i="54"/>
  <c r="AV25" i="54"/>
  <c r="AV3" i="54"/>
  <c r="AV188" i="54" l="1"/>
  <c r="AT184" i="55"/>
  <c r="AT183" i="55"/>
  <c r="AT182" i="55"/>
  <c r="AT181" i="55"/>
  <c r="AT180" i="55"/>
  <c r="AT178" i="55"/>
  <c r="AT176" i="55"/>
  <c r="AT172" i="55"/>
  <c r="AT168" i="55"/>
  <c r="AT165" i="55"/>
  <c r="AT160" i="55"/>
  <c r="AT149" i="55"/>
  <c r="AT147" i="55"/>
  <c r="AT145" i="55"/>
  <c r="AT140" i="55"/>
  <c r="AT139" i="55"/>
  <c r="AT136" i="55"/>
  <c r="AT134" i="55"/>
  <c r="AT130" i="55"/>
  <c r="AT121" i="55"/>
  <c r="AT119" i="55"/>
  <c r="AT116" i="55"/>
  <c r="AT110" i="55"/>
  <c r="AT108" i="55"/>
  <c r="AT107" i="55"/>
  <c r="AT101" i="55"/>
  <c r="AT99" i="55"/>
  <c r="AT98" i="55"/>
  <c r="AT97" i="55"/>
  <c r="AT96" i="55"/>
  <c r="AT92" i="55"/>
  <c r="AT87" i="55"/>
  <c r="AT74" i="55"/>
  <c r="AT67" i="55"/>
  <c r="AT64" i="55"/>
  <c r="AT59" i="55"/>
  <c r="AT54" i="55"/>
  <c r="AT51" i="55"/>
  <c r="AT48" i="55"/>
  <c r="AT44" i="55"/>
  <c r="AT43" i="55"/>
  <c r="AT41" i="55"/>
  <c r="AT40" i="55"/>
  <c r="AT38" i="55"/>
  <c r="AT37" i="55"/>
  <c r="AT31" i="55"/>
  <c r="AT28" i="55"/>
  <c r="AT17" i="55"/>
  <c r="AT14" i="55"/>
  <c r="AT13" i="55"/>
  <c r="H191" i="55"/>
  <c r="H188" i="55"/>
  <c r="H189" i="55" s="1"/>
  <c r="H190" i="55" s="1"/>
  <c r="I59" i="55"/>
  <c r="H188" i="54"/>
  <c r="H189" i="54" s="1"/>
  <c r="AU63" i="55" l="1"/>
  <c r="AU59" i="55"/>
  <c r="H192" i="55"/>
  <c r="AT4" i="67"/>
  <c r="AT5" i="67"/>
  <c r="AT6" i="67"/>
  <c r="AT7" i="67"/>
  <c r="AT8" i="67"/>
  <c r="AT9" i="67"/>
  <c r="AT10" i="67"/>
  <c r="AT11" i="67"/>
  <c r="AT12" i="67"/>
  <c r="AT13" i="67"/>
  <c r="AT14" i="67"/>
  <c r="AT15" i="67"/>
  <c r="AT16" i="67"/>
  <c r="AT17" i="67"/>
  <c r="AT18" i="67"/>
  <c r="AT19" i="67"/>
  <c r="AT20" i="67"/>
  <c r="AT21" i="67"/>
  <c r="AT22" i="67"/>
  <c r="AT23" i="67"/>
  <c r="AT24" i="67"/>
  <c r="AT25" i="67"/>
  <c r="AT26" i="67"/>
  <c r="AT27" i="67"/>
  <c r="AT28" i="67"/>
  <c r="AT29" i="67"/>
  <c r="AT30" i="67"/>
  <c r="AT31" i="67"/>
  <c r="AT32" i="67"/>
  <c r="AT33" i="67"/>
  <c r="AT34" i="67"/>
  <c r="AT35" i="67"/>
  <c r="AT36" i="67"/>
  <c r="AT37" i="67"/>
  <c r="AT38" i="67"/>
  <c r="AT39" i="67"/>
  <c r="AT40" i="67"/>
  <c r="AT41" i="67"/>
  <c r="AT42" i="67"/>
  <c r="AT43" i="67"/>
  <c r="AT44" i="67"/>
  <c r="AT45" i="67"/>
  <c r="AT46" i="67"/>
  <c r="AT47" i="67"/>
  <c r="AT48" i="67"/>
  <c r="AT49" i="67"/>
  <c r="AT50" i="67"/>
  <c r="AT51" i="67"/>
  <c r="AT52" i="67"/>
  <c r="AT53" i="67"/>
  <c r="AT54" i="67"/>
  <c r="AT55" i="67"/>
  <c r="AT56" i="67"/>
  <c r="AT57" i="67"/>
  <c r="AT58" i="67"/>
  <c r="AT59" i="67"/>
  <c r="AT60" i="67"/>
  <c r="AT61" i="67"/>
  <c r="AT62" i="67"/>
  <c r="AT64" i="67"/>
  <c r="AT65" i="67"/>
  <c r="AT66" i="67"/>
  <c r="AT67" i="67"/>
  <c r="AT68" i="67"/>
  <c r="AT69" i="67"/>
  <c r="AT70" i="67"/>
  <c r="AT71" i="67"/>
  <c r="AT72" i="67"/>
  <c r="AT73" i="67"/>
  <c r="AT74" i="67"/>
  <c r="AT75" i="67"/>
  <c r="AT76" i="67"/>
  <c r="AT77" i="67"/>
  <c r="AT78" i="67"/>
  <c r="AT79" i="67"/>
  <c r="AT80" i="67"/>
  <c r="AT81" i="67"/>
  <c r="AT82" i="67"/>
  <c r="AT83" i="67"/>
  <c r="AT84" i="67"/>
  <c r="AT85" i="67"/>
  <c r="AT86" i="67"/>
  <c r="AT87" i="67"/>
  <c r="AT88" i="67"/>
  <c r="AT89" i="67"/>
  <c r="AT90" i="67"/>
  <c r="AT91" i="67"/>
  <c r="AT92" i="67"/>
  <c r="AT93" i="67"/>
  <c r="AT94" i="67"/>
  <c r="AT95" i="67"/>
  <c r="AT96" i="67"/>
  <c r="AT97" i="67"/>
  <c r="AT98" i="67"/>
  <c r="AT99" i="67"/>
  <c r="AT100" i="67"/>
  <c r="AT101" i="67"/>
  <c r="AT102" i="67"/>
  <c r="AT103" i="67"/>
  <c r="AT104" i="67"/>
  <c r="AT105" i="67"/>
  <c r="AT106" i="67"/>
  <c r="AT107" i="67"/>
  <c r="AT108" i="67"/>
  <c r="AT109" i="67"/>
  <c r="AT110" i="67"/>
  <c r="AT111" i="67"/>
  <c r="AT112" i="67"/>
  <c r="AT113" i="67"/>
  <c r="AT114" i="67"/>
  <c r="AT115" i="67"/>
  <c r="AT116" i="67"/>
  <c r="AT117" i="67"/>
  <c r="AT118" i="67"/>
  <c r="AT119" i="67"/>
  <c r="AT120" i="67"/>
  <c r="AT121" i="67"/>
  <c r="AT122" i="67"/>
  <c r="AT123" i="67"/>
  <c r="AT124" i="67"/>
  <c r="AT125" i="67"/>
  <c r="AT126" i="67"/>
  <c r="AT127" i="67"/>
  <c r="AT128" i="67"/>
  <c r="AT129" i="67"/>
  <c r="AT130" i="67"/>
  <c r="AT131" i="67"/>
  <c r="AT132" i="67"/>
  <c r="AT133" i="67"/>
  <c r="AT134" i="67"/>
  <c r="AT135" i="67"/>
  <c r="AT136" i="67"/>
  <c r="AT137" i="67"/>
  <c r="AT138" i="67"/>
  <c r="AT139" i="67"/>
  <c r="AT140" i="67"/>
  <c r="AT141" i="67"/>
  <c r="AT142" i="67"/>
  <c r="AT143" i="67"/>
  <c r="AT144" i="67"/>
  <c r="AT145" i="67"/>
  <c r="AT146" i="67"/>
  <c r="AT147" i="67"/>
  <c r="AT148" i="67"/>
  <c r="AT149" i="67"/>
  <c r="AT150" i="67"/>
  <c r="AT151" i="67"/>
  <c r="AT152" i="67"/>
  <c r="AT153" i="67"/>
  <c r="AT154" i="67"/>
  <c r="AT155" i="67"/>
  <c r="AT156" i="67"/>
  <c r="AT157" i="67"/>
  <c r="AT158" i="67"/>
  <c r="AT159" i="67"/>
  <c r="AT160" i="67"/>
  <c r="AT161" i="67"/>
  <c r="AT162" i="67"/>
  <c r="AT163" i="67"/>
  <c r="AT164" i="67"/>
  <c r="AT165" i="67"/>
  <c r="AT166" i="67"/>
  <c r="AT167" i="67"/>
  <c r="AT168" i="67"/>
  <c r="AT169" i="67"/>
  <c r="AT170" i="67"/>
  <c r="AT171" i="67"/>
  <c r="AT172" i="67"/>
  <c r="AT173" i="67"/>
  <c r="AT174" i="67"/>
  <c r="AT175" i="67"/>
  <c r="AT176" i="67"/>
  <c r="AT177" i="67"/>
  <c r="AT178" i="67"/>
  <c r="AT179" i="67"/>
  <c r="AT180" i="67"/>
  <c r="AT181" i="67"/>
  <c r="AT182" i="67"/>
  <c r="AT183" i="67"/>
  <c r="AT184" i="67"/>
  <c r="AT185" i="67"/>
  <c r="AT186" i="67"/>
  <c r="AT187" i="67"/>
  <c r="AT3" i="67"/>
  <c r="I188" i="67"/>
  <c r="AS188" i="67"/>
  <c r="AT188" i="55"/>
  <c r="H102" i="67" l="1"/>
  <c r="H101" i="67"/>
  <c r="H100" i="67"/>
  <c r="H103" i="67"/>
  <c r="H99" i="67"/>
  <c r="E10" i="62" l="1"/>
  <c r="I136" i="55" l="1"/>
  <c r="AU136" i="55" s="1"/>
  <c r="C28" i="62" l="1"/>
  <c r="D28" i="62" s="1"/>
  <c r="C27" i="62"/>
  <c r="D27" i="62" s="1"/>
  <c r="E27" i="62" l="1"/>
  <c r="F27" i="62"/>
  <c r="E28" i="62"/>
  <c r="F28" i="62"/>
  <c r="C31" i="62"/>
  <c r="C30" i="62"/>
  <c r="D30" i="62" s="1"/>
  <c r="C29" i="62"/>
  <c r="C32" i="62"/>
  <c r="D32" i="62" s="1"/>
  <c r="C26" i="62"/>
  <c r="C25" i="62"/>
  <c r="C23" i="62"/>
  <c r="D23" i="62" s="1"/>
  <c r="C22" i="62"/>
  <c r="E22" i="62" l="1"/>
  <c r="D22" i="62"/>
  <c r="F25" i="62"/>
  <c r="E25" i="62"/>
  <c r="D26" i="62"/>
  <c r="E26" i="62"/>
  <c r="D25" i="62"/>
  <c r="E21" i="62"/>
  <c r="F22" i="62"/>
  <c r="F30" i="62"/>
  <c r="E30" i="62"/>
  <c r="F21" i="62"/>
  <c r="F23" i="62"/>
  <c r="E23" i="62"/>
  <c r="D31" i="62"/>
  <c r="E31" i="62"/>
  <c r="F31" i="62"/>
  <c r="D24" i="62"/>
  <c r="F24" i="62"/>
  <c r="F26" i="62"/>
  <c r="F32" i="62"/>
  <c r="E32" i="62"/>
  <c r="D29" i="62"/>
  <c r="E29" i="62"/>
  <c r="F29" i="62"/>
  <c r="E33" i="62" l="1"/>
  <c r="I5" i="55"/>
  <c r="I9" i="55"/>
  <c r="AU9" i="55" s="1"/>
  <c r="I13" i="55"/>
  <c r="AU13" i="55" s="1"/>
  <c r="I14" i="55"/>
  <c r="AU14" i="55" s="1"/>
  <c r="I17" i="55"/>
  <c r="AU17" i="55" s="1"/>
  <c r="I28" i="55"/>
  <c r="AU28" i="55" s="1"/>
  <c r="I31" i="55"/>
  <c r="AU31" i="55" s="1"/>
  <c r="I35" i="55"/>
  <c r="AU35" i="55" s="1"/>
  <c r="I37" i="55"/>
  <c r="AU37" i="55" s="1"/>
  <c r="I38" i="55"/>
  <c r="AU38" i="55" s="1"/>
  <c r="I40" i="55"/>
  <c r="AU40" i="55" s="1"/>
  <c r="I41" i="55"/>
  <c r="AU41" i="55" s="1"/>
  <c r="I43" i="55"/>
  <c r="AU43" i="55" s="1"/>
  <c r="I44" i="55"/>
  <c r="AU44" i="55" s="1"/>
  <c r="I48" i="55"/>
  <c r="AU48" i="55" s="1"/>
  <c r="I51" i="55"/>
  <c r="AU51" i="55" s="1"/>
  <c r="I54" i="55"/>
  <c r="AU54" i="55" s="1"/>
  <c r="I56" i="55"/>
  <c r="AU56" i="55" s="1"/>
  <c r="I64" i="55"/>
  <c r="I67" i="55"/>
  <c r="AU67" i="55" s="1"/>
  <c r="I74" i="55"/>
  <c r="AU74" i="55" s="1"/>
  <c r="I87" i="55"/>
  <c r="AU87" i="55" s="1"/>
  <c r="I89" i="55"/>
  <c r="AU89" i="55" s="1"/>
  <c r="I92" i="55"/>
  <c r="AU92" i="55" s="1"/>
  <c r="I96" i="55"/>
  <c r="AU96" i="55" s="1"/>
  <c r="I97" i="55"/>
  <c r="AU97" i="55" s="1"/>
  <c r="I98" i="55"/>
  <c r="AU98" i="55" s="1"/>
  <c r="I99" i="55"/>
  <c r="AU99" i="55" s="1"/>
  <c r="I101" i="55"/>
  <c r="AU101" i="55" s="1"/>
  <c r="I107" i="55"/>
  <c r="AU107" i="55" s="1"/>
  <c r="I108" i="55"/>
  <c r="AU108" i="55" s="1"/>
  <c r="I110" i="55"/>
  <c r="AU110" i="55" s="1"/>
  <c r="I116" i="55"/>
  <c r="AU116" i="55" s="1"/>
  <c r="I119" i="55"/>
  <c r="AU119" i="55" s="1"/>
  <c r="I121" i="55"/>
  <c r="AU121" i="55" s="1"/>
  <c r="I130" i="55"/>
  <c r="AU130" i="55" s="1"/>
  <c r="I134" i="55"/>
  <c r="AU134" i="55" s="1"/>
  <c r="I139" i="55"/>
  <c r="AU139" i="55" s="1"/>
  <c r="I140" i="55"/>
  <c r="AU140" i="55" s="1"/>
  <c r="I145" i="55"/>
  <c r="AU145" i="55" s="1"/>
  <c r="I147" i="55"/>
  <c r="AU147" i="55" s="1"/>
  <c r="I149" i="55"/>
  <c r="AU149" i="55" s="1"/>
  <c r="I160" i="55"/>
  <c r="AU160" i="55" s="1"/>
  <c r="I165" i="55"/>
  <c r="AU165" i="55" s="1"/>
  <c r="I168" i="55"/>
  <c r="AU168" i="55" s="1"/>
  <c r="AU172" i="55"/>
  <c r="AU176" i="55"/>
  <c r="I178" i="55"/>
  <c r="AU178" i="55" s="1"/>
  <c r="I180" i="55"/>
  <c r="AU180" i="55" s="1"/>
  <c r="I181" i="55"/>
  <c r="AU181" i="55" s="1"/>
  <c r="I182" i="55"/>
  <c r="AU182" i="55" s="1"/>
  <c r="I183" i="55"/>
  <c r="AU183" i="55" s="1"/>
  <c r="I184" i="55"/>
  <c r="AU184" i="55" s="1"/>
  <c r="AU64" i="55" l="1"/>
  <c r="E18" i="62"/>
  <c r="AU5" i="55"/>
  <c r="E11" i="62"/>
  <c r="AU188" i="55" l="1"/>
  <c r="E34" i="62"/>
</calcChain>
</file>

<file path=xl/sharedStrings.xml><?xml version="1.0" encoding="utf-8"?>
<sst xmlns="http://schemas.openxmlformats.org/spreadsheetml/2006/main" count="20723" uniqueCount="1310">
  <si>
    <t>001</t>
  </si>
  <si>
    <t>Jaboatão dos Guararapes</t>
  </si>
  <si>
    <t>15.356.855/0001-27</t>
  </si>
  <si>
    <t>BB SA - 934 - 62473 - X</t>
  </si>
  <si>
    <t>002</t>
  </si>
  <si>
    <t>Pesqueira</t>
  </si>
  <si>
    <t>12.200.692/0001-09</t>
  </si>
  <si>
    <t xml:space="preserve"> CX- 775 - 600000126 - 4</t>
  </si>
  <si>
    <t>003</t>
  </si>
  <si>
    <t>12.609.678/0001-55</t>
  </si>
  <si>
    <t xml:space="preserve"> CX- 773 - 600000400 - 9</t>
  </si>
  <si>
    <t>004</t>
  </si>
  <si>
    <t>Tupanatinga</t>
  </si>
  <si>
    <t>10.340.014/0001-08</t>
  </si>
  <si>
    <t>BB SA - 1162 - 12913 - 5</t>
  </si>
  <si>
    <t>005</t>
  </si>
  <si>
    <t>São Lourenço da Mata</t>
  </si>
  <si>
    <t>12.258.093/0001-38</t>
  </si>
  <si>
    <t>BB SA - 1138 - 31122 - 7</t>
  </si>
  <si>
    <t>006</t>
  </si>
  <si>
    <t>São Caetano</t>
  </si>
  <si>
    <t>12.130.524/0001-86</t>
  </si>
  <si>
    <t>BB SA - 4076 - 17236 - 7</t>
  </si>
  <si>
    <t>007</t>
  </si>
  <si>
    <t>Recife</t>
  </si>
  <si>
    <t>01.381.036/0001-25</t>
  </si>
  <si>
    <t>BB S.A. - 3234 - 10820 - 0</t>
  </si>
  <si>
    <t>008</t>
  </si>
  <si>
    <t>Vicência</t>
  </si>
  <si>
    <t>10.746.449/0001-57</t>
  </si>
  <si>
    <t xml:space="preserve"> BB SA - 1363 - 15591 - 8</t>
  </si>
  <si>
    <t>009</t>
  </si>
  <si>
    <t>Cortês</t>
  </si>
  <si>
    <t>11.444.094/0001-04</t>
  </si>
  <si>
    <t>BB SA - 2529 - 31613 - X</t>
  </si>
  <si>
    <t>010</t>
  </si>
  <si>
    <t>Lagoa dos Gatos</t>
  </si>
  <si>
    <t>11.622.493/0001-18</t>
  </si>
  <si>
    <t>BB SA - 2238 - 12800 - 7</t>
  </si>
  <si>
    <t>011</t>
  </si>
  <si>
    <t>Catende</t>
  </si>
  <si>
    <t>13.194.663/0001-36</t>
  </si>
  <si>
    <t>CX- 4754 - 600000013 - 2</t>
  </si>
  <si>
    <t>012</t>
  </si>
  <si>
    <t>Tacaratu</t>
  </si>
  <si>
    <t>09.188.974/0001-15</t>
  </si>
  <si>
    <t>BB SA - 2702 - 12863 - 5</t>
  </si>
  <si>
    <t>013</t>
  </si>
  <si>
    <t>Granito</t>
  </si>
  <si>
    <t>15.636.363/0001-95</t>
  </si>
  <si>
    <t>BB SA – 899 – 20017 – 4</t>
  </si>
  <si>
    <t>014</t>
  </si>
  <si>
    <t>Ribeirão</t>
  </si>
  <si>
    <t>08.767.884/0001-16</t>
  </si>
  <si>
    <t>015</t>
  </si>
  <si>
    <t>Dormentes</t>
  </si>
  <si>
    <t>12.027.814/0001-07</t>
  </si>
  <si>
    <t>BB S.A. - 1924 - 6086 - 0</t>
  </si>
  <si>
    <t>016</t>
  </si>
  <si>
    <t>Moreno</t>
  </si>
  <si>
    <t>11.508.721/0001-23</t>
  </si>
  <si>
    <t>BB SA - 2326 - 21828 - 6</t>
  </si>
  <si>
    <t>017</t>
  </si>
  <si>
    <t>Arcoverde</t>
  </si>
  <si>
    <t>13.872.021/0001-49</t>
  </si>
  <si>
    <t>BB SA – 0068 - 36426 - 6</t>
  </si>
  <si>
    <t>018</t>
  </si>
  <si>
    <t>Riacho das Almas</t>
  </si>
  <si>
    <t>12.014.120/0001-27</t>
  </si>
  <si>
    <t>019</t>
  </si>
  <si>
    <t>Quixaba</t>
  </si>
  <si>
    <t>12.131.928/0001-94</t>
  </si>
  <si>
    <t>BB SA -1754-13369-8</t>
  </si>
  <si>
    <t>020</t>
  </si>
  <si>
    <t>Caruaru</t>
  </si>
  <si>
    <t>13.454.844/0001-54</t>
  </si>
  <si>
    <t>BB SA - 159 - 63148 - 5</t>
  </si>
  <si>
    <t>021</t>
  </si>
  <si>
    <t>Vitória de Santo Antão</t>
  </si>
  <si>
    <t>11.928.722/0001-27</t>
  </si>
  <si>
    <t>BB SA - 233 - 56084 - 7</t>
  </si>
  <si>
    <t>022</t>
  </si>
  <si>
    <t>Brejinho</t>
  </si>
  <si>
    <t>12.063.662/0001-90</t>
  </si>
  <si>
    <t>BB SA - 608 - 20139 - 1</t>
  </si>
  <si>
    <t>023</t>
  </si>
  <si>
    <t>Carpina</t>
  </si>
  <si>
    <t>15.462.287/0001-49</t>
  </si>
  <si>
    <t>BB SA - 673 - 43451 - 5</t>
  </si>
  <si>
    <t>024</t>
  </si>
  <si>
    <t>São João</t>
  </si>
  <si>
    <t>05.724.550/0001-77</t>
  </si>
  <si>
    <t>BB SA - 2625 - 14437 - 1</t>
  </si>
  <si>
    <t>025</t>
  </si>
  <si>
    <t>Bonito</t>
  </si>
  <si>
    <t>12.072.383/0001-92</t>
  </si>
  <si>
    <t>BB SA - 834 - 26157 - 2</t>
  </si>
  <si>
    <t>026</t>
  </si>
  <si>
    <t>Itaíba</t>
  </si>
  <si>
    <t>14.751.753/0001-43</t>
  </si>
  <si>
    <t>BB SA - 2156 - 13059 - 1</t>
  </si>
  <si>
    <t>027</t>
  </si>
  <si>
    <t>Serrita</t>
  </si>
  <si>
    <t>14.621.681/0001-10</t>
  </si>
  <si>
    <t>BB SA - 2683 - 12086 - 3</t>
  </si>
  <si>
    <t>028</t>
  </si>
  <si>
    <t>Terra Nova</t>
  </si>
  <si>
    <t>14.387.860/0001-34</t>
  </si>
  <si>
    <t>BB SA - 870 - 28096 - 8</t>
  </si>
  <si>
    <t>029</t>
  </si>
  <si>
    <t>Taquaritinga do Norte</t>
  </si>
  <si>
    <t>12.028.723/0001-88</t>
  </si>
  <si>
    <t>BB SA – 1153 – 17776 – 8</t>
  </si>
  <si>
    <t>030</t>
  </si>
  <si>
    <t>Cabrobó</t>
  </si>
  <si>
    <t>12.069.673/0001-87</t>
  </si>
  <si>
    <t>BB SA - 605 - 20430 - 7</t>
  </si>
  <si>
    <t>031</t>
  </si>
  <si>
    <t>Moreilândia</t>
  </si>
  <si>
    <t>12.052.682/0001-65</t>
  </si>
  <si>
    <t>BB SA – 2069 – 11210-0</t>
  </si>
  <si>
    <t>032</t>
  </si>
  <si>
    <t>Itacuruba</t>
  </si>
  <si>
    <t>15.408.640/0001-02</t>
  </si>
  <si>
    <t>BB SA - 1028 - 21816 - 2</t>
  </si>
  <si>
    <t>033</t>
  </si>
  <si>
    <t>Tacaimbó</t>
  </si>
  <si>
    <t>13.132.152/0001-90</t>
  </si>
  <si>
    <t>BB SA - 721 - 33169 - 4</t>
  </si>
  <si>
    <t>034</t>
  </si>
  <si>
    <t>Condado</t>
  </si>
  <si>
    <t>12.804.634/0001-86</t>
  </si>
  <si>
    <t>BB SA - 1792 - 21035 - 0</t>
  </si>
  <si>
    <t>035</t>
  </si>
  <si>
    <t>Orobó</t>
  </si>
  <si>
    <t>15.212.323/0001-16</t>
  </si>
  <si>
    <t>BB SA - 2369 - 18333 - 4</t>
  </si>
  <si>
    <t>036</t>
  </si>
  <si>
    <t>Sairé</t>
  </si>
  <si>
    <t>14.082.698/0001-46</t>
  </si>
  <si>
    <t>BB SA - 2559 - 11822 - 2</t>
  </si>
  <si>
    <t>037</t>
  </si>
  <si>
    <t>Vertentes</t>
  </si>
  <si>
    <t>12.072.407/0001-03</t>
  </si>
  <si>
    <t>038</t>
  </si>
  <si>
    <t>Sanharó</t>
  </si>
  <si>
    <t>12.086.904/0001-60</t>
  </si>
  <si>
    <t>CX - 2548 - 600000058 - 7</t>
  </si>
  <si>
    <t>039</t>
  </si>
  <si>
    <t>Afogados da Ingazeira</t>
  </si>
  <si>
    <t>13.568.932/0001-87</t>
  </si>
  <si>
    <t>BB SA - 570 - 22790 - 0</t>
  </si>
  <si>
    <t>040</t>
  </si>
  <si>
    <t>Casinhas</t>
  </si>
  <si>
    <t>07.622.504/0001-92</t>
  </si>
  <si>
    <t>CX - 1295 - 600000298 - 1</t>
  </si>
  <si>
    <t>041</t>
  </si>
  <si>
    <t>Pombos</t>
  </si>
  <si>
    <t>07.781.713/0001-89</t>
  </si>
  <si>
    <t>BB SA - 2473 - 14007 - 4</t>
  </si>
  <si>
    <t>042</t>
  </si>
  <si>
    <t>Belém de Maria</t>
  </si>
  <si>
    <t>08.851.649/0001-28</t>
  </si>
  <si>
    <t>BB SA - 2855 - 10441 - 8</t>
  </si>
  <si>
    <t>043</t>
  </si>
  <si>
    <t>Surubim</t>
  </si>
  <si>
    <t>14.991.500/0001-47</t>
  </si>
  <si>
    <t>BB SA - 582 - 31532 - X</t>
  </si>
  <si>
    <t>044</t>
  </si>
  <si>
    <t>Paulista</t>
  </si>
  <si>
    <t>02.734.679/0001-78</t>
  </si>
  <si>
    <t>BB SA - 821 - 51141 - 2</t>
  </si>
  <si>
    <t>045</t>
  </si>
  <si>
    <t>Lagoa Grande</t>
  </si>
  <si>
    <t>16.682.638/0001-90</t>
  </si>
  <si>
    <t>BB SA - 3918 - 14367 - 7</t>
  </si>
  <si>
    <t>046</t>
  </si>
  <si>
    <t>João Alfredo</t>
  </si>
  <si>
    <t>07.661.772/0001-13</t>
  </si>
  <si>
    <t>BB SA - 2219 - 23156 - 8</t>
  </si>
  <si>
    <t>047</t>
  </si>
  <si>
    <t>Orocó</t>
  </si>
  <si>
    <t>12.047.518/0001-60</t>
  </si>
  <si>
    <t>048</t>
  </si>
  <si>
    <t>Xexéu</t>
  </si>
  <si>
    <t>11.993.316/0001-48</t>
  </si>
  <si>
    <t>CX- 916 - 600000471 - 4</t>
  </si>
  <si>
    <t>049</t>
  </si>
  <si>
    <t>Poção</t>
  </si>
  <si>
    <t>13.258.946/0001-02</t>
  </si>
  <si>
    <t>BB SA - 2467 - 10826 - X</t>
  </si>
  <si>
    <t>050</t>
  </si>
  <si>
    <t>12.186.339/0001-03</t>
  </si>
  <si>
    <t>BB SA - 3924 - 11680 - 7</t>
  </si>
  <si>
    <t>051</t>
  </si>
  <si>
    <t>Angelim</t>
  </si>
  <si>
    <t>12.077.337/0001-86</t>
  </si>
  <si>
    <t>BB SA - 1732 - 17241 - 3</t>
  </si>
  <si>
    <t>052</t>
  </si>
  <si>
    <t>Chã Grande</t>
  </si>
  <si>
    <t>13.671.776/0001-85</t>
  </si>
  <si>
    <t>BB SA - 1771 - 13684 - 0</t>
  </si>
  <si>
    <t>053</t>
  </si>
  <si>
    <t>Itambé</t>
  </si>
  <si>
    <t>07.165.511/0001-02</t>
  </si>
  <si>
    <t>BB SA - 2425 - 20573 - 7</t>
  </si>
  <si>
    <t>054</t>
  </si>
  <si>
    <t>Serra Talhada</t>
  </si>
  <si>
    <t>02.020.143/0001-90</t>
  </si>
  <si>
    <t>BB SA - 246 - 32263 - 6</t>
  </si>
  <si>
    <t>055</t>
  </si>
  <si>
    <t>Gravatá</t>
  </si>
  <si>
    <t>11.331.244/0001-73</t>
  </si>
  <si>
    <t>BB S.A. - 922 - 31653 - 9</t>
  </si>
  <si>
    <t>056</t>
  </si>
  <si>
    <t>Barra de Guabiraba</t>
  </si>
  <si>
    <t>12.116.914/0001-00</t>
  </si>
  <si>
    <t>BB SA - 834 - 26214 - 5</t>
  </si>
  <si>
    <t>057</t>
  </si>
  <si>
    <t>Parnamirim</t>
  </si>
  <si>
    <t>12.057.928/0001-91</t>
  </si>
  <si>
    <t>BB SA - 1108 - 17565 - X</t>
  </si>
  <si>
    <t>058</t>
  </si>
  <si>
    <t>Vertente do Lério</t>
  </si>
  <si>
    <t>09.462.753/0001-93</t>
  </si>
  <si>
    <t>BB SA - 582 - 032439 - 6</t>
  </si>
  <si>
    <t>059</t>
  </si>
  <si>
    <t>Camaragibe</t>
  </si>
  <si>
    <t>12.207.519/0001-24</t>
  </si>
  <si>
    <t>CX- 3017 - 600000071 - 0</t>
  </si>
  <si>
    <t>060</t>
  </si>
  <si>
    <t>Palmares</t>
  </si>
  <si>
    <t>01.717.816/0001-01</t>
  </si>
  <si>
    <t>BB SA - 115 - 30010 - 1</t>
  </si>
  <si>
    <t>061</t>
  </si>
  <si>
    <t>Altinho</t>
  </si>
  <si>
    <t>12.216.509/0001-55</t>
  </si>
  <si>
    <t>BB SA - 1421 - 16301 - 5</t>
  </si>
  <si>
    <t>062</t>
  </si>
  <si>
    <t>Santa Cruz do Capibaribe</t>
  </si>
  <si>
    <t>12.010.299/0001-44</t>
  </si>
  <si>
    <t>BB SA – 711 – 25744 – 3</t>
  </si>
  <si>
    <t>063</t>
  </si>
  <si>
    <t>Quipapá</t>
  </si>
  <si>
    <t>13.433.204/0001-68</t>
  </si>
  <si>
    <t>BB SA - 1120 - 19905 - 2</t>
  </si>
  <si>
    <t>064</t>
  </si>
  <si>
    <t>Santa Cruz</t>
  </si>
  <si>
    <t>12.115.737/0001-39</t>
  </si>
  <si>
    <t>BB SA - 2371 - 24906 – 8</t>
  </si>
  <si>
    <t>065</t>
  </si>
  <si>
    <t>Capoeiras</t>
  </si>
  <si>
    <t>13.053.964/0001-40</t>
  </si>
  <si>
    <t>BB SA - 1739 - 18624 - 4</t>
  </si>
  <si>
    <t>066</t>
  </si>
  <si>
    <t>12.237.565/0001-76</t>
  </si>
  <si>
    <t>BB SA - 2669 - 12433 - 8</t>
  </si>
  <si>
    <t>067</t>
  </si>
  <si>
    <t>Limoeiro</t>
  </si>
  <si>
    <t>12.570.642/0001-05</t>
  </si>
  <si>
    <t>BB SA - 232 - 26619 - 1</t>
  </si>
  <si>
    <t>068</t>
  </si>
  <si>
    <t>Santa Terezinha</t>
  </si>
  <si>
    <t>12.071.101/0001-32</t>
  </si>
  <si>
    <t>BB SA - 2590 - 11786 - 2</t>
  </si>
  <si>
    <t>069</t>
  </si>
  <si>
    <t>Cupira</t>
  </si>
  <si>
    <t>13.048.025/0001-07</t>
  </si>
  <si>
    <t>BB SA - 1052 - 20866 - 3</t>
  </si>
  <si>
    <t>070</t>
  </si>
  <si>
    <t>Sertânia</t>
  </si>
  <si>
    <t>12.126.622/0001-40</t>
  </si>
  <si>
    <t>BB SA - 1146 - 18548 - 5</t>
  </si>
  <si>
    <t>071</t>
  </si>
  <si>
    <t>Verdejante</t>
  </si>
  <si>
    <t>12.057.870/0001-86</t>
  </si>
  <si>
    <t>BB SA - 870 - 28142 - 5</t>
  </si>
  <si>
    <t>072</t>
  </si>
  <si>
    <t>Jataúba</t>
  </si>
  <si>
    <t>13.282.052/0001-40</t>
  </si>
  <si>
    <t>BB SA - 2213 - 12186 - X</t>
  </si>
  <si>
    <t>073</t>
  </si>
  <si>
    <t>Mirandiba</t>
  </si>
  <si>
    <t>01.497.035/0001-40</t>
  </si>
  <si>
    <t>BB SA - 2304 - 11173 - 2</t>
  </si>
  <si>
    <t>074</t>
  </si>
  <si>
    <t>Jurema</t>
  </si>
  <si>
    <t>12.136.223/0001-60</t>
  </si>
  <si>
    <t>BB SA - 2018 - 11558 - 4</t>
  </si>
  <si>
    <t>075</t>
  </si>
  <si>
    <t>Panelas</t>
  </si>
  <si>
    <t>13.130.749/0001-03</t>
  </si>
  <si>
    <t>BB SA - 2388 - 20116 - 2</t>
  </si>
  <si>
    <t>076</t>
  </si>
  <si>
    <t>Camocim de São Félix</t>
  </si>
  <si>
    <t>12.057.765/0001-47</t>
  </si>
  <si>
    <t>BB SA - 1710 - 14237 - 9</t>
  </si>
  <si>
    <t>077</t>
  </si>
  <si>
    <t>São José do Belmonte</t>
  </si>
  <si>
    <t>02.381.082/0001-97</t>
  </si>
  <si>
    <t>BB SA - 981 - 201422 - X</t>
  </si>
  <si>
    <t>078</t>
  </si>
  <si>
    <t>Triunfo</t>
  </si>
  <si>
    <t>11.977.570/0001-52</t>
  </si>
  <si>
    <t>BB SA - 2739 - 21595 - 3</t>
  </si>
  <si>
    <t>079</t>
  </si>
  <si>
    <t>Iguaracy</t>
  </si>
  <si>
    <t>12.060.234/0001-03</t>
  </si>
  <si>
    <t>BB SA - 2129 - 10349 - 7</t>
  </si>
  <si>
    <t>080</t>
  </si>
  <si>
    <t>Petrolina</t>
  </si>
  <si>
    <t>16.986.047/0001-06</t>
  </si>
  <si>
    <t>BB SA - 963 - 81606 - X</t>
  </si>
  <si>
    <t>081</t>
  </si>
  <si>
    <t>Águas Belas</t>
  </si>
  <si>
    <t>12.070.810/0001-01</t>
  </si>
  <si>
    <t>BB SA - 1012 - 26127 - 0</t>
  </si>
  <si>
    <t>082</t>
  </si>
  <si>
    <t>Itaquitinga</t>
  </si>
  <si>
    <t>13.261.506/0001-04</t>
  </si>
  <si>
    <t>BB SA - 1792 - 21104 - 4</t>
  </si>
  <si>
    <t>083</t>
  </si>
  <si>
    <t>14.592.688/0001-50</t>
  </si>
  <si>
    <t>BB SA - 1028 - 21921 - 5</t>
  </si>
  <si>
    <t>084</t>
  </si>
  <si>
    <t>Trindade</t>
  </si>
  <si>
    <t>17.951.726/0001-02</t>
  </si>
  <si>
    <t>BB SA - 2737 - 15011 - 8</t>
  </si>
  <si>
    <t>085</t>
  </si>
  <si>
    <t>Joaquim Nabuco</t>
  </si>
  <si>
    <t>01.736.500/0001-59</t>
  </si>
  <si>
    <t>BB SA - 115 - 29876 - X</t>
  </si>
  <si>
    <t>086</t>
  </si>
  <si>
    <t>Lajedo</t>
  </si>
  <si>
    <t>12.058.082/0001-04</t>
  </si>
  <si>
    <t>BB SA - 2244 - 23363 - 3</t>
  </si>
  <si>
    <t>087</t>
  </si>
  <si>
    <t>Ingazeira</t>
  </si>
  <si>
    <t>18.188.762/0001-29</t>
  </si>
  <si>
    <t>BB SA - 570 - 22800 - 1</t>
  </si>
  <si>
    <t>088</t>
  </si>
  <si>
    <t>Ibimirim</t>
  </si>
  <si>
    <t>13.900.848/0001-19</t>
  </si>
  <si>
    <t>BB SA - 1069 - 20537 - 0</t>
  </si>
  <si>
    <t>089</t>
  </si>
  <si>
    <t>Palmeirina</t>
  </si>
  <si>
    <t>18.146.419/0001-11</t>
  </si>
  <si>
    <t>BB SA - 2386 - 10183 - 4</t>
  </si>
  <si>
    <t>090</t>
  </si>
  <si>
    <t>Ferreiros</t>
  </si>
  <si>
    <t>08.626.506/0001-12</t>
  </si>
  <si>
    <t>CX - 877 - 600000225 - 7</t>
  </si>
  <si>
    <t>091</t>
  </si>
  <si>
    <t>15.424.996/0001-30</t>
  </si>
  <si>
    <t>BB SA - 2239 - 16329 - 5</t>
  </si>
  <si>
    <t>092</t>
  </si>
  <si>
    <t>Tuparetama</t>
  </si>
  <si>
    <t>14.763.412/0001-98</t>
  </si>
  <si>
    <t>BB SA - 3802 - 11253 - 4</t>
  </si>
  <si>
    <t>093</t>
  </si>
  <si>
    <t>Jaqueira</t>
  </si>
  <si>
    <t>01.839.832/0001-69</t>
  </si>
  <si>
    <t>BB SA - 1761 - 27189 - 6</t>
  </si>
  <si>
    <t>094</t>
  </si>
  <si>
    <t>São José do Egito</t>
  </si>
  <si>
    <t>12.063.587/0001-67</t>
  </si>
  <si>
    <t>BB SA - 608 – 20047- 6</t>
  </si>
  <si>
    <t>095</t>
  </si>
  <si>
    <t>12.057.383/0001-13</t>
  </si>
  <si>
    <t>BB SA - 67 - 42333 - 5</t>
  </si>
  <si>
    <t>096</t>
  </si>
  <si>
    <t>Jupi</t>
  </si>
  <si>
    <t>12.045.539/0001-46</t>
  </si>
  <si>
    <t>BB SA - 2244 - 23439 - 7</t>
  </si>
  <si>
    <t>097</t>
  </si>
  <si>
    <t>Inajá</t>
  </si>
  <si>
    <t>12.800.142/0001-12</t>
  </si>
  <si>
    <t>BB SA - 2133 - 14499 - 1</t>
  </si>
  <si>
    <t>098</t>
  </si>
  <si>
    <t>Feira Nova</t>
  </si>
  <si>
    <t>12.146.188/0001-60</t>
  </si>
  <si>
    <t>BB SA - 1360 - 14850 - 4</t>
  </si>
  <si>
    <t>099</t>
  </si>
  <si>
    <t>Chã de Alegria</t>
  </si>
  <si>
    <t>13.145.986/0001-30</t>
  </si>
  <si>
    <t>BB SA - 2081 - 20086 - 7</t>
  </si>
  <si>
    <t>100</t>
  </si>
  <si>
    <t>Glória do Goitá</t>
  </si>
  <si>
    <t>18.225.703/0001-83</t>
  </si>
  <si>
    <t>BB SA - 2081 - 20070 - 0</t>
  </si>
  <si>
    <t>101</t>
  </si>
  <si>
    <t>Bodocó</t>
  </si>
  <si>
    <t>12.047.295/0001-30</t>
  </si>
  <si>
    <t>BB SA - 899 - 20288 - 6</t>
  </si>
  <si>
    <t>102</t>
  </si>
  <si>
    <t>Salgueiro</t>
  </si>
  <si>
    <t>12.027.569/0001-20</t>
  </si>
  <si>
    <t>BB SA - 870 - 28297 - 9</t>
  </si>
  <si>
    <t>103</t>
  </si>
  <si>
    <t>Ibirajuba</t>
  </si>
  <si>
    <t>13.635.890/0001-50</t>
  </si>
  <si>
    <t>BB SA - 1689 - 19605 - 3</t>
  </si>
  <si>
    <t>104</t>
  </si>
  <si>
    <t>Itapissuma</t>
  </si>
  <si>
    <t>15.291.317/0001-00</t>
  </si>
  <si>
    <t>BB SA - 1361 - 40871 - 9</t>
  </si>
  <si>
    <t>105</t>
  </si>
  <si>
    <t>Betânia</t>
  </si>
  <si>
    <t>18.165.809/0001-39</t>
  </si>
  <si>
    <t>BB SA - 917 - 25217 - 4</t>
  </si>
  <si>
    <t>106</t>
  </si>
  <si>
    <t>Ilha de Itamaracá</t>
  </si>
  <si>
    <t>12.208.309/0001-50</t>
  </si>
  <si>
    <t>BB S.A. - 1361 - 41075 - 6</t>
  </si>
  <si>
    <t>107</t>
  </si>
  <si>
    <t>Escada</t>
  </si>
  <si>
    <t>12.102.545/0001-98</t>
  </si>
  <si>
    <t>BB SA - 1058 - 26710 - 4</t>
  </si>
  <si>
    <t>108</t>
  </si>
  <si>
    <t>Primavera</t>
  </si>
  <si>
    <t>10.901.621/0001-08</t>
  </si>
  <si>
    <t>BB SA - 1358 - 27407 - 0</t>
  </si>
  <si>
    <t>109</t>
  </si>
  <si>
    <t>São Benedito do Sul</t>
  </si>
  <si>
    <t>13.121.999/0001-79</t>
  </si>
  <si>
    <t>BB SA - 1120 - 20085 - 9</t>
  </si>
  <si>
    <t>110</t>
  </si>
  <si>
    <t>São Joaquim do Monte</t>
  </si>
  <si>
    <t>13.249.089/0001-76</t>
  </si>
  <si>
    <t>BB S.A. - 4012 - 14305 - 7</t>
  </si>
  <si>
    <t>111</t>
  </si>
  <si>
    <t>Agrestina</t>
  </si>
  <si>
    <t>12.256.568/0001-57</t>
  </si>
  <si>
    <t>BB SA - 196 - 17432 - 7</t>
  </si>
  <si>
    <t>Calçado</t>
  </si>
  <si>
    <t>12.070.878/0001-82</t>
  </si>
  <si>
    <t>BB SA - 2244 - 23395 - 1</t>
  </si>
  <si>
    <t>Floresta</t>
  </si>
  <si>
    <t>14.785.442/0001-03</t>
  </si>
  <si>
    <t>BB SA - 1061 - 21837 - 5</t>
  </si>
  <si>
    <t>Iati</t>
  </si>
  <si>
    <t>12.051.569/0001-65</t>
  </si>
  <si>
    <t>BB SA - 2107 - 13277 - 2</t>
  </si>
  <si>
    <t>Camutanga</t>
  </si>
  <si>
    <t>18.553.066/0001-74</t>
  </si>
  <si>
    <t>BB SA – 446 – 37962 – x</t>
  </si>
  <si>
    <t>Carnaubeira da Penha</t>
  </si>
  <si>
    <t>18.206.969/0001-89</t>
  </si>
  <si>
    <t>BB SA - 1061 - 21944 - 4</t>
  </si>
  <si>
    <t>Alagoinha</t>
  </si>
  <si>
    <t>12.033.733/0001-01</t>
  </si>
  <si>
    <t>BB SA - 2229 - 11579 - 7</t>
  </si>
  <si>
    <t>Rio Formoso</t>
  </si>
  <si>
    <t>17.650.977/0001-57</t>
  </si>
  <si>
    <t>BB SA – 2541 – 18403 – 9</t>
  </si>
  <si>
    <t>Tracunhaém</t>
  </si>
  <si>
    <t>14.191.194/0001-64</t>
  </si>
  <si>
    <t>BB SA - 2335 - 23274 - 2</t>
  </si>
  <si>
    <t>Cedro</t>
  </si>
  <si>
    <t>12.087.454/0001-20</t>
  </si>
  <si>
    <t>BB SA - 1764 - 10968 - 2</t>
  </si>
  <si>
    <t>Santa Maria da Boa Vista</t>
  </si>
  <si>
    <t>12.078.458/0001-42</t>
  </si>
  <si>
    <t>BB SA - 1128 - 18023 - 8</t>
  </si>
  <si>
    <t>São José da Coroa Grande</t>
  </si>
  <si>
    <t>15.260.930/0001-51</t>
  </si>
  <si>
    <t>BB S.A. - 710 - 28346 - 0</t>
  </si>
  <si>
    <t>Canhotinho</t>
  </si>
  <si>
    <t>17.200.778/0001-47</t>
  </si>
  <si>
    <t>BB SA - 1732 - 17305 - 3</t>
  </si>
  <si>
    <t>Salgadinho</t>
  </si>
  <si>
    <t>01.986.803/0001-20</t>
  </si>
  <si>
    <t>Aliança</t>
  </si>
  <si>
    <t>12.497.273/0001-72</t>
  </si>
  <si>
    <t>BB SA - 1264 - 22263 - 9</t>
  </si>
  <si>
    <t>Goiana</t>
  </si>
  <si>
    <t>12.003.354/0001-79</t>
  </si>
  <si>
    <t>BB SA - 220 - 41684 - 3</t>
  </si>
  <si>
    <t>Caetés</t>
  </si>
  <si>
    <t>18.026.457/0001-30</t>
  </si>
  <si>
    <t>Toritama</t>
  </si>
  <si>
    <t>13.274.242/0001-15</t>
  </si>
  <si>
    <t>BB SA - 4637 - 11632 – 7</t>
  </si>
  <si>
    <t>Araçoiaba</t>
  </si>
  <si>
    <t>12.193.507/0001-98</t>
  </si>
  <si>
    <t>Buíque</t>
  </si>
  <si>
    <t>18.493.904/0001-61</t>
  </si>
  <si>
    <t>BB SA - 4119 - 16970 - 6</t>
  </si>
  <si>
    <t>Maraial</t>
  </si>
  <si>
    <t>01.832.728/0001-42</t>
  </si>
  <si>
    <t>BB S.A. - 1761 - 27171 - 3</t>
  </si>
  <si>
    <t>Saloá</t>
  </si>
  <si>
    <t>15.618.001/0001-71</t>
  </si>
  <si>
    <t>BB SA - 2564 - 15626 - 4</t>
  </si>
  <si>
    <t>Terezinha</t>
  </si>
  <si>
    <t>15.783.195/0001-60</t>
  </si>
  <si>
    <t>BB SA - 550 - 22028 - 0</t>
  </si>
  <si>
    <t>Igarassu</t>
  </si>
  <si>
    <t>12.136.549/0001-97</t>
  </si>
  <si>
    <t>CX - 2191 - 600000124-9</t>
  </si>
  <si>
    <t>Ipubi</t>
  </si>
  <si>
    <t>12.056.043/0001-78</t>
  </si>
  <si>
    <t>BB S.A. - 1362 - 15799 - 6</t>
  </si>
  <si>
    <t>Gameleira</t>
  </si>
  <si>
    <t>01.876.387/0001-07</t>
  </si>
  <si>
    <t>BB SA - 2529 - 31824 - 8</t>
  </si>
  <si>
    <t>Abreu e Lima</t>
  </si>
  <si>
    <t>12.909.643/0001-31</t>
  </si>
  <si>
    <t>BB SA - 3503 - 30446 - 8</t>
  </si>
  <si>
    <t>Santa Filomena</t>
  </si>
  <si>
    <t>12.474.846/0001-42</t>
  </si>
  <si>
    <t>BB AS - 2371 - 23329 - 3</t>
  </si>
  <si>
    <t>Correntes</t>
  </si>
  <si>
    <t>11.984.700/0001-84</t>
  </si>
  <si>
    <t>BB SA - 1049 - 15147 - 5</t>
  </si>
  <si>
    <t>Araripina</t>
  </si>
  <si>
    <t>13.491.152/0001-86</t>
  </si>
  <si>
    <t>BB SA - 600 - 22930 - X</t>
  </si>
  <si>
    <t>15.277.172/0001-84</t>
  </si>
  <si>
    <t>BB SA - 2138 - 40770 - 4</t>
  </si>
  <si>
    <t>Olinda</t>
  </si>
  <si>
    <t>11.443.167/0001-43</t>
  </si>
  <si>
    <t>BB SA - 2365 - 71658 - 8</t>
  </si>
  <si>
    <t>Timbaúba</t>
  </si>
  <si>
    <t>05.608.645/0001-25</t>
  </si>
  <si>
    <t>BB SA - 446 - 37965 - 4</t>
  </si>
  <si>
    <t>Brejão</t>
  </si>
  <si>
    <t>14.628.090/0001-74</t>
  </si>
  <si>
    <t>BB SA - 1664 - 10484 - 1</t>
  </si>
  <si>
    <t>Carnaíba</t>
  </si>
  <si>
    <t>12.307.240/0001-12</t>
  </si>
  <si>
    <t>BB - AS - 1754 - 13474 - 0</t>
  </si>
  <si>
    <t>Passira</t>
  </si>
  <si>
    <t>11.990.741/0001-83</t>
  </si>
  <si>
    <t>BB SA - 2413 - 19876 - 5</t>
  </si>
  <si>
    <t>Barreiros</t>
  </si>
  <si>
    <t>01.856.164/0001-88</t>
  </si>
  <si>
    <t>BB SA - 710 - 28367 - 3</t>
  </si>
  <si>
    <t>01.842.813/0001-91</t>
  </si>
  <si>
    <t>BB SA - 714 - 60736 - 3</t>
  </si>
  <si>
    <t>12.064.805/0001-88</t>
  </si>
  <si>
    <t>BB SA - 244 - 19007 - 1</t>
  </si>
  <si>
    <t>Cumaru</t>
  </si>
  <si>
    <t>17.138.673/0001-05</t>
  </si>
  <si>
    <t>BB SA - 1359 - 13226 - 8</t>
  </si>
  <si>
    <t>Belo Jardim</t>
  </si>
  <si>
    <t>10.619.939/0001-92</t>
  </si>
  <si>
    <t>BB SA - 721 - 33478 - 2</t>
  </si>
  <si>
    <t>Exu</t>
  </si>
  <si>
    <t>18.287.240/0001-84</t>
  </si>
  <si>
    <t>BB SA - 1059 - 20369 - 6</t>
  </si>
  <si>
    <t>Venturosa</t>
  </si>
  <si>
    <t>12.065.665/0001-62</t>
  </si>
  <si>
    <t>BB SA - 2125 – 12524- 5</t>
  </si>
  <si>
    <t>Buenos Aires</t>
  </si>
  <si>
    <t>12.131.759/0001-92</t>
  </si>
  <si>
    <t>BB SA - 1672 - 11803 - 6</t>
  </si>
  <si>
    <t>Calumbi</t>
  </si>
  <si>
    <t>12.070.754/0001-05</t>
  </si>
  <si>
    <t>BB SA - 246 - 32376 - 4</t>
  </si>
  <si>
    <t>Lagoa do Carro</t>
  </si>
  <si>
    <t>12.070.136/0001-57</t>
  </si>
  <si>
    <t>BB SA - 673 - 43532 - 5</t>
  </si>
  <si>
    <t>Garanhuns</t>
  </si>
  <si>
    <t>10.782.874/0001-00</t>
  </si>
  <si>
    <t>BB SA - 67 - 42434 - X</t>
  </si>
  <si>
    <t>12.105.376/0001-40</t>
  </si>
  <si>
    <t>CX-4739-60000040-8</t>
  </si>
  <si>
    <t>Petrolândia</t>
  </si>
  <si>
    <t>14.975.462/0001-39</t>
  </si>
  <si>
    <t>BB S.A. - 1112 - 29688 - 0</t>
  </si>
  <si>
    <t>07.173.244/0001-15</t>
  </si>
  <si>
    <t>BB S.A. - 2039 - 14599 - 8</t>
  </si>
  <si>
    <t>06.111.889/0001-60</t>
  </si>
  <si>
    <t>BB SA - 1011 - 18404 - 7</t>
  </si>
  <si>
    <t>Manari</t>
  </si>
  <si>
    <t>11.989.846/0001-12</t>
  </si>
  <si>
    <t>BB SA - 2133 - 14497 - 5</t>
  </si>
  <si>
    <t>15.355.567/0001-58</t>
  </si>
  <si>
    <t>BB SA - 2699 - 20412 - 9</t>
  </si>
  <si>
    <t>Bom Jardim</t>
  </si>
  <si>
    <t>12.259.049/0001-42</t>
  </si>
  <si>
    <t>BB SA - 1650 - 24531 - 3</t>
  </si>
  <si>
    <t>Macaparana</t>
  </si>
  <si>
    <t>07.160.934/0001-30</t>
  </si>
  <si>
    <t>BB S.A. - 2257 - 16761 - 4</t>
  </si>
  <si>
    <t>11.958.716/0001-12</t>
  </si>
  <si>
    <t>BB S.A. - 2699 - 20355 - 6</t>
  </si>
  <si>
    <t>Bom Conselho</t>
  </si>
  <si>
    <t>12.068.976/0001-85</t>
  </si>
  <si>
    <t>BB AS - 550 - 2211 - 6</t>
  </si>
  <si>
    <t>Santa Maria do Cambucá</t>
  </si>
  <si>
    <t>12.064.233/0001-37</t>
  </si>
  <si>
    <t>BB SA - 582 - 32111 - 7</t>
  </si>
  <si>
    <t>Custódia</t>
  </si>
  <si>
    <t>12.135.199/0001-44</t>
  </si>
  <si>
    <t>BB SA - 917 - 25220 - 4</t>
  </si>
  <si>
    <t>Frei Miguelinho</t>
  </si>
  <si>
    <t>18.562.805/0001-94</t>
  </si>
  <si>
    <t>BB SA - 2016 - 13170 - 9</t>
  </si>
  <si>
    <t>Santa Cruz da Baixa Verde</t>
  </si>
  <si>
    <t>12.057.996/0001-50</t>
  </si>
  <si>
    <t>BB SA - 2739 - 21608 - 09</t>
  </si>
  <si>
    <t>Ouricuri</t>
  </si>
  <si>
    <t>12.095.325/0001-84</t>
  </si>
  <si>
    <t>BB AS - 2371 - 23313 - 7</t>
  </si>
  <si>
    <t>Amaraji</t>
  </si>
  <si>
    <t>12.270.451/0001-28</t>
  </si>
  <si>
    <t>Paranatama</t>
  </si>
  <si>
    <t>15.303.378/0001-31</t>
  </si>
  <si>
    <t>BB S.A. - 2564 - 15623 - X</t>
  </si>
  <si>
    <t>Flores</t>
  </si>
  <si>
    <t>14.041.035/0001-83</t>
  </si>
  <si>
    <t>BB SA - 1060 - 17930 - 2</t>
  </si>
  <si>
    <t>Itapetim</t>
  </si>
  <si>
    <t>11.999.383/0001-70</t>
  </si>
  <si>
    <t>BB SA - 2170 - 12887 - 2</t>
  </si>
  <si>
    <t>Bezerros</t>
  </si>
  <si>
    <t>14.638.622/0001-54</t>
  </si>
  <si>
    <t>CX- 2192 - 600000623 - 8</t>
  </si>
  <si>
    <t>Jatobá</t>
  </si>
  <si>
    <t>12.110.618/0001-93</t>
  </si>
  <si>
    <t>11.998.043.0001-24</t>
  </si>
  <si>
    <t>BB S.A. - 1689 - 19612 - 6</t>
  </si>
  <si>
    <t>Lagoa do Ouro</t>
  </si>
  <si>
    <t>12.040.360/0001-04</t>
  </si>
  <si>
    <t>BB S.A. - 1049 - 15189 - 0</t>
  </si>
  <si>
    <t>Sirinhaém</t>
  </si>
  <si>
    <t>15.359.437/0001-93</t>
  </si>
  <si>
    <t>BB AS - 2693 - 17904 - 3</t>
  </si>
  <si>
    <t>15.489.111/0001-80</t>
  </si>
  <si>
    <t>BB SA - 2422 - 15025 - 8</t>
  </si>
  <si>
    <t>17.331.543/0001-94</t>
  </si>
  <si>
    <t>BB SA - 2335 - 23494 - X</t>
  </si>
  <si>
    <t>1ª PARCELA</t>
  </si>
  <si>
    <t>2ª PARCELA</t>
  </si>
  <si>
    <t>3ª PARCELA</t>
  </si>
  <si>
    <t>4ª PARCELA</t>
  </si>
  <si>
    <t>5ª PARCELA</t>
  </si>
  <si>
    <t>6ª PARCELA</t>
  </si>
  <si>
    <t>BB S.A. - 2413 - 20258 - 4</t>
  </si>
  <si>
    <t>BB S.A. - 4196 - 10305 - 5</t>
  </si>
  <si>
    <t>BB SA - 2529 - 32918 - 5</t>
  </si>
  <si>
    <t>BB S.A. - 1739 - 18527 - 2</t>
  </si>
  <si>
    <t>BB AS - 1666-7 - 29437-3</t>
  </si>
  <si>
    <t>7ª PARCELA</t>
  </si>
  <si>
    <t>8ª PARCELA</t>
  </si>
  <si>
    <t>9ª PARCELA</t>
  </si>
  <si>
    <t>10ª PARCELA</t>
  </si>
  <si>
    <t>BB SA - 1358 - 27593 - X</t>
  </si>
  <si>
    <t>BB SA - 1361 - 40689 - 9</t>
  </si>
  <si>
    <t>Fernando de Noronha</t>
  </si>
  <si>
    <t>Ipojuca</t>
  </si>
  <si>
    <t>Brejo da Madre de Deus</t>
  </si>
  <si>
    <t>11.153.403/0001-97</t>
  </si>
  <si>
    <t>Água Preta</t>
  </si>
  <si>
    <t>Cabo de Santo Agostinho</t>
  </si>
  <si>
    <t>NÃO POSSUI</t>
  </si>
  <si>
    <t>11ª PARCELA</t>
  </si>
  <si>
    <t>12ª PARCELA</t>
  </si>
  <si>
    <t>08/17</t>
  </si>
  <si>
    <t>17/16</t>
  </si>
  <si>
    <t>15/16</t>
  </si>
  <si>
    <t>04/17</t>
  </si>
  <si>
    <t>09/17</t>
  </si>
  <si>
    <t>06/17</t>
  </si>
  <si>
    <t>03/17</t>
  </si>
  <si>
    <t>05/17</t>
  </si>
  <si>
    <t>01/17</t>
  </si>
  <si>
    <t>27/16</t>
  </si>
  <si>
    <t>11/16</t>
  </si>
  <si>
    <t>12/16</t>
  </si>
  <si>
    <t>18/16</t>
  </si>
  <si>
    <t>PARCELA ÚNICA</t>
  </si>
  <si>
    <t>03/16</t>
  </si>
  <si>
    <t>06/16</t>
  </si>
  <si>
    <t>09/16</t>
  </si>
  <si>
    <t>28/16</t>
  </si>
  <si>
    <t>25/16</t>
  </si>
  <si>
    <t>22/16</t>
  </si>
  <si>
    <t>21/16</t>
  </si>
  <si>
    <t>01/16</t>
  </si>
  <si>
    <t>20/16</t>
  </si>
  <si>
    <t>14/16</t>
  </si>
  <si>
    <t>23/16</t>
  </si>
  <si>
    <t>19/16</t>
  </si>
  <si>
    <t>04/16</t>
  </si>
  <si>
    <t>26/16</t>
  </si>
  <si>
    <t>10/16</t>
  </si>
  <si>
    <t>05/16</t>
  </si>
  <si>
    <t>02/16</t>
  </si>
  <si>
    <t>10/17</t>
  </si>
  <si>
    <t>30/16</t>
  </si>
  <si>
    <t>07/17</t>
  </si>
  <si>
    <t>24/16</t>
  </si>
  <si>
    <t>13/16</t>
  </si>
  <si>
    <t>29/16</t>
  </si>
  <si>
    <t>07/16</t>
  </si>
  <si>
    <t>08/16</t>
  </si>
  <si>
    <t>02/17</t>
  </si>
  <si>
    <t>16/16</t>
  </si>
  <si>
    <t>(001) 1011-1 c/c 20275-4</t>
  </si>
  <si>
    <t>(001) 2229-2 c/c 13250-0</t>
  </si>
  <si>
    <t>(104) 52 operação 06 c/c 807-1</t>
  </si>
  <si>
    <t>(001) 1361-7 c/c 48289-7</t>
  </si>
  <si>
    <t>(001) 0834-8 c/c 29802-6</t>
  </si>
  <si>
    <t>( 001) 1664-0 c/c 11311-5</t>
  </si>
  <si>
    <t>(001) 1689-6 c/c 20833-7</t>
  </si>
  <si>
    <t>(001) 2244-6 c/c 26311-7</t>
  </si>
  <si>
    <t>(001) 0246-1 c/c 38168-3</t>
  </si>
  <si>
    <t>(001) 1710-8 c/c 15342-7</t>
  </si>
  <si>
    <t>(001) 0446-4 c/c 42526-5</t>
  </si>
  <si>
    <t>(001) 1739-6 c/c 20966-x</t>
  </si>
  <si>
    <t>(001) 1754-x c/c 16370-8</t>
  </si>
  <si>
    <t>(001) 0582-7 c/c 36553-x</t>
  </si>
  <si>
    <t>(001) 2081-8 c/c 22128-7</t>
  </si>
  <si>
    <t>(001) 1049-9 c/c 16973-0</t>
  </si>
  <si>
    <t>(001) 1359-5 c/c 14368-5</t>
  </si>
  <si>
    <t>(001) 1924-0 c/c 7230-3</t>
  </si>
  <si>
    <t>(001) 0446-4 c/c 41847-1</t>
  </si>
  <si>
    <t>(001) 2016-8 c/c 1456-1</t>
  </si>
  <si>
    <t>(001) 2107-5 c/c 14285-9</t>
  </si>
  <si>
    <t>(001) 2170-9 c/c 12995-x</t>
  </si>
  <si>
    <t>(001) 1792-2 c/c 24503-8</t>
  </si>
  <si>
    <t>(104) 4758 operação 6 c/c 42912</t>
  </si>
  <si>
    <t>(001) 0067-1 c/c 48353-2</t>
  </si>
  <si>
    <t>(001) 2244-6 c/c 26316-8</t>
  </si>
  <si>
    <t>(001) 2018-4 c/c 11558-4</t>
  </si>
  <si>
    <t>(001) 8264-3 c/c 982-2</t>
  </si>
  <si>
    <t>(001) 1049 c/c 16996</t>
  </si>
  <si>
    <t>(001) 2039-7 c/c 16348-1</t>
  </si>
  <si>
    <t>(001) 2133-4 c/c 17390-8</t>
  </si>
  <si>
    <t>(001) 2304-3 c/c 12055-3</t>
  </si>
  <si>
    <t>(001) 2386-8 c/c 10825-1</t>
  </si>
  <si>
    <t>(001) 2467-8 c/c 11666-1</t>
  </si>
  <si>
    <t>(001) 1754-x c/c 12600-4</t>
  </si>
  <si>
    <t>(104) 4752 operação 6 00000019-0</t>
  </si>
  <si>
    <t>(001) 2559-3 c/c  12643-8</t>
  </si>
  <si>
    <t>(001) 2413-9 c/c 22572-x</t>
  </si>
  <si>
    <t>(001) 2739-1 c/c 24170-9</t>
  </si>
  <si>
    <t>(001) 2371-x 27654-5</t>
  </si>
  <si>
    <t>(001) 1672-1 c/c 13.382-5</t>
  </si>
  <si>
    <t>(001) 2564-x c/c 17.659-1</t>
  </si>
  <si>
    <t>(001) 2669-7 c/c 13738-3</t>
  </si>
  <si>
    <t>(001) 26999-9 c/c 200214-0</t>
  </si>
  <si>
    <t>(001) 0721-8 c/c 39.877-2</t>
  </si>
  <si>
    <t>(001) 0550-9 c/c 23.751-5</t>
  </si>
  <si>
    <t>(001) 2335-3 c/c 26439-3</t>
  </si>
  <si>
    <t>(001) 2739-1 c/c 24122-9</t>
  </si>
  <si>
    <t>(001) 3802-4 c/c 11994-6</t>
  </si>
  <si>
    <t>(001) 2125-3 c/c 13632-8</t>
  </si>
  <si>
    <t>(001) 0870-2 c/c 35.329-9</t>
  </si>
  <si>
    <t>(001) 582-7 c/c 36870-9</t>
  </si>
  <si>
    <t>24/17</t>
  </si>
  <si>
    <t>Ag: 1128-2 c/c 113333-0</t>
  </si>
  <si>
    <t>BB SA - 1128-2 - 112049-2</t>
  </si>
  <si>
    <t>(001) 1128-2 c/c 13163-X</t>
  </si>
  <si>
    <t>BB SA - 2527-5 - 13311 - 6</t>
  </si>
  <si>
    <t>BB SA - 1153-3 - 111904 - 4</t>
  </si>
  <si>
    <t>(001) 1153-3 c/c 113570-8</t>
  </si>
  <si>
    <t>17/17</t>
  </si>
  <si>
    <t>20/17</t>
  </si>
  <si>
    <t>22/17</t>
  </si>
  <si>
    <t>16/17</t>
  </si>
  <si>
    <t>13/17</t>
  </si>
  <si>
    <t>19/17</t>
  </si>
  <si>
    <t>18/17</t>
  </si>
  <si>
    <t>14/17</t>
  </si>
  <si>
    <t>23/17</t>
  </si>
  <si>
    <t>11/17</t>
  </si>
  <si>
    <t>15/17</t>
  </si>
  <si>
    <t>12/17</t>
  </si>
  <si>
    <t>21/17</t>
  </si>
  <si>
    <t>25/17</t>
  </si>
  <si>
    <t>3503-3/372212-9</t>
  </si>
  <si>
    <t>0600-9/25816-4</t>
  </si>
  <si>
    <t>0710-2/32.276-8</t>
  </si>
  <si>
    <t>2544/71028</t>
  </si>
  <si>
    <t>2192 op 006 71026-1</t>
  </si>
  <si>
    <t>0899-0/23003-0</t>
  </si>
  <si>
    <t>0550-9/23981-x</t>
  </si>
  <si>
    <t>0834-6/29921-9</t>
  </si>
  <si>
    <t>1664-0/11440-5</t>
  </si>
  <si>
    <t>0608-4/22192-9</t>
  </si>
  <si>
    <t>0605-x/20957-0</t>
  </si>
  <si>
    <t>3017/00071012-1</t>
  </si>
  <si>
    <t>1061-8/26353-2</t>
  </si>
  <si>
    <t>0159-7/77109-0</t>
  </si>
  <si>
    <t>1295/71012-9</t>
  </si>
  <si>
    <t>1764-7/11897</t>
  </si>
  <si>
    <t>1771-x/15627-2</t>
  </si>
  <si>
    <t>1792-2/25437-1</t>
  </si>
  <si>
    <t>1049-9/17301-0</t>
  </si>
  <si>
    <t>1924-0/7278-8</t>
  </si>
  <si>
    <t>0444-6/42855-8</t>
  </si>
  <si>
    <t>1060-x/20273-8</t>
  </si>
  <si>
    <t>1061-8/26355-9</t>
  </si>
  <si>
    <t>4637/13792-8</t>
  </si>
  <si>
    <t>0899-0/23069-3</t>
  </si>
  <si>
    <t>1361-7/50.311-8</t>
  </si>
  <si>
    <t>0570-3/25600-5</t>
  </si>
  <si>
    <t>2425-2/2207-5</t>
  </si>
  <si>
    <t>2191/71018-5</t>
  </si>
  <si>
    <t>059/2017</t>
  </si>
  <si>
    <t>005/2017</t>
  </si>
  <si>
    <t>003/2017</t>
  </si>
  <si>
    <t>009/2017</t>
  </si>
  <si>
    <t>010/2017</t>
  </si>
  <si>
    <t>004/2017</t>
  </si>
  <si>
    <t>018/2017</t>
  </si>
  <si>
    <t>022/2017</t>
  </si>
  <si>
    <t>048/2017</t>
  </si>
  <si>
    <t>030/2017</t>
  </si>
  <si>
    <t>007/2017</t>
  </si>
  <si>
    <t>057/2017</t>
  </si>
  <si>
    <t>043/2017</t>
  </si>
  <si>
    <t>047/2017</t>
  </si>
  <si>
    <t>033/2017</t>
  </si>
  <si>
    <t>024/2017</t>
  </si>
  <si>
    <t>046/2017</t>
  </si>
  <si>
    <t>032/2017</t>
  </si>
  <si>
    <t>002/2017</t>
  </si>
  <si>
    <t>051/2017</t>
  </si>
  <si>
    <t>058/2017</t>
  </si>
  <si>
    <t>020/2017</t>
  </si>
  <si>
    <t>044/2017</t>
  </si>
  <si>
    <t>006/2017</t>
  </si>
  <si>
    <t>025/2017</t>
  </si>
  <si>
    <t>023/2017</t>
  </si>
  <si>
    <t>019/2017</t>
  </si>
  <si>
    <t>015/2017</t>
  </si>
  <si>
    <t>061/2017</t>
  </si>
  <si>
    <t>016/2017</t>
  </si>
  <si>
    <t>017/2017</t>
  </si>
  <si>
    <t>013/2017</t>
  </si>
  <si>
    <t>029/2017</t>
  </si>
  <si>
    <t>012/2017</t>
  </si>
  <si>
    <t>028/2017</t>
  </si>
  <si>
    <t>3918-7 /16543-3</t>
  </si>
  <si>
    <t>0673-4/49399-6</t>
  </si>
  <si>
    <t>014/2017</t>
  </si>
  <si>
    <t>0232-1/29344-x</t>
  </si>
  <si>
    <t>026/2017</t>
  </si>
  <si>
    <t>2304-3/12577-6</t>
  </si>
  <si>
    <t>050/2017</t>
  </si>
  <si>
    <t>2069-9/12241-6</t>
  </si>
  <si>
    <t>052/2017</t>
  </si>
  <si>
    <t>2369-8/20511-7</t>
  </si>
  <si>
    <t>056/2017</t>
  </si>
  <si>
    <t>054/2017</t>
  </si>
  <si>
    <t>2371-x/27971-4</t>
  </si>
  <si>
    <t>042/2017</t>
  </si>
  <si>
    <t>2386-8/10780-8</t>
  </si>
  <si>
    <t>040/2017</t>
  </si>
  <si>
    <t>2388-4/22462-6</t>
  </si>
  <si>
    <t>049/2017</t>
  </si>
  <si>
    <t>2413-9/22945-8</t>
  </si>
  <si>
    <t>4739- ope0006/00071015-4</t>
  </si>
  <si>
    <t>045/2017</t>
  </si>
  <si>
    <t>9663-6/89964-x</t>
  </si>
  <si>
    <t>011/2017</t>
  </si>
  <si>
    <t>2473-2/16194-2</t>
  </si>
  <si>
    <t>039/2017</t>
  </si>
  <si>
    <t>037/2017</t>
  </si>
  <si>
    <t>626/71012-4</t>
  </si>
  <si>
    <t>1363-3/17899-3</t>
  </si>
  <si>
    <t>021/2017</t>
  </si>
  <si>
    <t>060/2017</t>
  </si>
  <si>
    <t>0870-2/35767-7</t>
  </si>
  <si>
    <t>035/2017</t>
  </si>
  <si>
    <t>2739-1/24570-4</t>
  </si>
  <si>
    <t>027/2017</t>
  </si>
  <si>
    <t>4011/130001001</t>
  </si>
  <si>
    <t>034/2017</t>
  </si>
  <si>
    <t>0550-9/23949-6</t>
  </si>
  <si>
    <t>2699-9/200983-8</t>
  </si>
  <si>
    <t>041/2017</t>
  </si>
  <si>
    <t>2683-2/1394-9</t>
  </si>
  <si>
    <t>008/2017</t>
  </si>
  <si>
    <t>246-1/32635-6</t>
  </si>
  <si>
    <t>036/2017</t>
  </si>
  <si>
    <t>1128-2/27841</t>
  </si>
  <si>
    <t>038/2017</t>
  </si>
  <si>
    <t>2590-9/12495-8</t>
  </si>
  <si>
    <t>055/2017</t>
  </si>
  <si>
    <t>0537-1/20193</t>
  </si>
  <si>
    <t>053/2017</t>
  </si>
  <si>
    <t>4076-2/19607-x</t>
  </si>
  <si>
    <t>031/2017</t>
  </si>
  <si>
    <t>2625-5/16761-4</t>
  </si>
  <si>
    <t>001/2017</t>
  </si>
  <si>
    <t>0981-4/23825-2</t>
  </si>
  <si>
    <t>Terno de Aceite:</t>
  </si>
  <si>
    <t>Banco / Agência / Conta Corrente:</t>
  </si>
  <si>
    <t>Região de Desenvolvimento:</t>
  </si>
  <si>
    <t>CNPJ:</t>
  </si>
  <si>
    <t>Quantidade de Parcelas:</t>
  </si>
  <si>
    <t>Quantidade de Cras:</t>
  </si>
  <si>
    <t>Valor da Parcela:</t>
  </si>
  <si>
    <t>Município:</t>
  </si>
  <si>
    <t>Valor Total a Repassar:</t>
  </si>
  <si>
    <t>Data do Pagamento</t>
  </si>
  <si>
    <t>Valor Repassado</t>
  </si>
  <si>
    <t>Observação:</t>
  </si>
  <si>
    <t>Valor total pago</t>
  </si>
  <si>
    <t>Restos a pagar</t>
  </si>
  <si>
    <t>RD 12 - Região Metropolitana</t>
  </si>
  <si>
    <t>RD 05 - Sertão do Pajeú</t>
  </si>
  <si>
    <t>Afrânio</t>
  </si>
  <si>
    <t>RD 02 - Sertão do São Francisco</t>
  </si>
  <si>
    <t>RD 08 - Agreste Central</t>
  </si>
  <si>
    <t>RD 10 - Mata Sul</t>
  </si>
  <si>
    <t>RD 07 - Agreste Meridional</t>
  </si>
  <si>
    <t>RD 11 - Mata Norte</t>
  </si>
  <si>
    <t>RD 03 - Sertão do Araripe</t>
  </si>
  <si>
    <t>RD 06 - Sertão do Moxotó</t>
  </si>
  <si>
    <t>Belém do São Francisco</t>
  </si>
  <si>
    <t>RD 01 - Sertão de Itaparica</t>
  </si>
  <si>
    <t>RD 09 - Agreste Setentrional</t>
  </si>
  <si>
    <t>Cachoeirinha</t>
  </si>
  <si>
    <t>RD 04 - Sertão Central</t>
  </si>
  <si>
    <t>Jucati</t>
  </si>
  <si>
    <t>Lagoa de Itaenga</t>
  </si>
  <si>
    <t>Machados</t>
  </si>
  <si>
    <t>Nazaré da Mata</t>
  </si>
  <si>
    <t>Paudalho</t>
  </si>
  <si>
    <t>Pedra</t>
  </si>
  <si>
    <t>São Bento do Una</t>
  </si>
  <si>
    <t>São Vicente Férrer</t>
  </si>
  <si>
    <t>Solidão</t>
  </si>
  <si>
    <t>Tabira</t>
  </si>
  <si>
    <t>Tamandaré</t>
  </si>
  <si>
    <t>Quantidade de Creas:</t>
  </si>
  <si>
    <t>2559 - 12711 - 6</t>
  </si>
  <si>
    <t>1108 - 20376 - 9</t>
  </si>
  <si>
    <t>(001) 582 - 36855 - 5</t>
  </si>
  <si>
    <t>BANCO DO BRASIL SA - 159 - 64546 - X</t>
  </si>
  <si>
    <t>CAIXA ECONOMICA FEDERAL - 2192 - 600071028 - 8</t>
  </si>
  <si>
    <t>BANCO DO BRASIL SA - 1666 - 27014 - 8</t>
  </si>
  <si>
    <t>BANCO DO BRASIL SA - 159 - 77512 - 6</t>
  </si>
  <si>
    <t>BANCO DO BRASIL SA - 1069 - 23312 - 9</t>
  </si>
  <si>
    <t>BANCO DO BRASIL SA - 1361 - 50428 - 9</t>
  </si>
  <si>
    <t>BANCO DO BRASIL SA - 870 - 35964 - 5</t>
  </si>
  <si>
    <t>BANCO DO BRASIL SA - 711 - 29625 - 2</t>
  </si>
  <si>
    <t>BANCO DO BRASIL SA - 537 - 25837 - 7</t>
  </si>
  <si>
    <t>001/2013</t>
  </si>
  <si>
    <t>BANCO DO BRASIL SA - 246 - 39237 - 5</t>
  </si>
  <si>
    <t>(001) 1128 - 113163 - X</t>
  </si>
  <si>
    <t>(001) 2559 - 13002 - 8</t>
  </si>
  <si>
    <t>(001)  550 - 24929 - 7</t>
  </si>
  <si>
    <t>(001)  2125 - 14476 - 2</t>
  </si>
  <si>
    <t>(001)1153 - 21732 - 8</t>
  </si>
  <si>
    <t>Parcelas</t>
  </si>
  <si>
    <t xml:space="preserve">Serviço de Proteção e Atendimento Especializado a Famílias e indivíduos (PAEFI) </t>
  </si>
  <si>
    <t>Serviço de Acompanhamento a Medida Socioeducativa em Meio Aberto</t>
  </si>
  <si>
    <t>Residência Inclusiva</t>
  </si>
  <si>
    <t>Benefícios Eventuais</t>
  </si>
  <si>
    <t xml:space="preserve">Serviço de Proteção e Atendimento Especializado a Famílias e indivíduos (PAEFI - FEDERAL) </t>
  </si>
  <si>
    <t>Acolhimento Institucional</t>
  </si>
  <si>
    <t>Abreu_e_Lima</t>
  </si>
  <si>
    <t>Afogados_da_Ingazeira</t>
  </si>
  <si>
    <t>Água_Preta</t>
  </si>
  <si>
    <t>Águas_Belas</t>
  </si>
  <si>
    <t>Barra_de_Guabiraba</t>
  </si>
  <si>
    <t>Belém_de_Maria</t>
  </si>
  <si>
    <t>Belém_do_São_Francisco</t>
  </si>
  <si>
    <t>Belo_Jardim</t>
  </si>
  <si>
    <t>Bom_Conselho</t>
  </si>
  <si>
    <t>Bom_Jardim</t>
  </si>
  <si>
    <t>Brejo_da_Madre_de_Deus</t>
  </si>
  <si>
    <t>Cabo_de_Santo_Agostinho</t>
  </si>
  <si>
    <t>Camocim_de_São_Félix</t>
  </si>
  <si>
    <t>Carnaubeira_da_Penha</t>
  </si>
  <si>
    <t>Chã_de_Alegria</t>
  </si>
  <si>
    <t>Chã_Grande</t>
  </si>
  <si>
    <t>Feira_Nova</t>
  </si>
  <si>
    <t>Fernando_de_Noronha</t>
  </si>
  <si>
    <t>Frei_Miguelinho</t>
  </si>
  <si>
    <t>Glória_do_Goitá</t>
  </si>
  <si>
    <t>Ilha_de_Itamaracá</t>
  </si>
  <si>
    <t>Jaboatão_dos_Guararapes</t>
  </si>
  <si>
    <t>João_Alfredo</t>
  </si>
  <si>
    <t>Joaquim_Nabuco</t>
  </si>
  <si>
    <t>Lagoa_do_Carro</t>
  </si>
  <si>
    <t>Lagoa_de_Itaenga</t>
  </si>
  <si>
    <t>Lagoa_do_Ouro</t>
  </si>
  <si>
    <t>Lagoa_dos_Gatos</t>
  </si>
  <si>
    <t>Lagoa_Grande</t>
  </si>
  <si>
    <t>Riacho_das_Almas</t>
  </si>
  <si>
    <t>Rio_Formoso</t>
  </si>
  <si>
    <t>Santa_Cruz</t>
  </si>
  <si>
    <t>Santa_Cruz_da_Baixa_Verde</t>
  </si>
  <si>
    <t>Santa_Cruz_do_Capibaribe</t>
  </si>
  <si>
    <t>Santa_Filomena</t>
  </si>
  <si>
    <t>Santa_Maria_da_Boa_Vista</t>
  </si>
  <si>
    <t>Santa_Maria_do_Cambucá</t>
  </si>
  <si>
    <t>Santa_Terezinha</t>
  </si>
  <si>
    <t>São_Benedito_do_Sul</t>
  </si>
  <si>
    <t>São_Bento_do_Una</t>
  </si>
  <si>
    <t>São_Caetano</t>
  </si>
  <si>
    <t>São_João</t>
  </si>
  <si>
    <t>São_Joaquim_do_Monte</t>
  </si>
  <si>
    <t>São_José_da_Coroa_Grande</t>
  </si>
  <si>
    <t>São_José_do_Belmonte</t>
  </si>
  <si>
    <t>São_José_do_Egito</t>
  </si>
  <si>
    <t>São_Lourenço_da_Mata</t>
  </si>
  <si>
    <t>São_Vicente_Férrer</t>
  </si>
  <si>
    <t>Serra_Talhada</t>
  </si>
  <si>
    <t>Taquaritinga_do_Norte</t>
  </si>
  <si>
    <t>Terra_Nova</t>
  </si>
  <si>
    <t>Vertente_do_Lério</t>
  </si>
  <si>
    <t>Vitória_de_Santo_Antão</t>
  </si>
  <si>
    <r>
      <t>Buenos</t>
    </r>
    <r>
      <rPr>
        <b/>
        <sz val="11"/>
        <color theme="1"/>
        <rFont val="Calibri"/>
        <family val="2"/>
      </rPr>
      <t>_</t>
    </r>
    <r>
      <rPr>
        <b/>
        <sz val="11"/>
        <color indexed="8"/>
        <rFont val="Calibri"/>
        <family val="2"/>
      </rPr>
      <t>Aires</t>
    </r>
  </si>
  <si>
    <t>Nazaré_da_Mata</t>
  </si>
  <si>
    <t>Buenos_Aires</t>
  </si>
  <si>
    <t>40.817.926/0001-99</t>
  </si>
  <si>
    <t>Serviço de Proteção e Atenção Integral à Família - PAIF</t>
  </si>
  <si>
    <t>Serviço de Proteção e Atendimento Especializado a Famílias e indivíduos - PAEFI</t>
  </si>
  <si>
    <t>Serviço de Proteção e Atendimento Especializado a Famílias e indivíduos - PAEFI (FEDERAL)</t>
  </si>
  <si>
    <t>Ações da Política Sobre Drogras - PROGRAMA ATITUDE</t>
  </si>
  <si>
    <t>0570-3/ 22790-0</t>
  </si>
  <si>
    <t>BB  / 159 / 76546-5</t>
  </si>
  <si>
    <t>BB / 934 / 76650-8</t>
  </si>
  <si>
    <t>BB / 2365 / 81640-X</t>
  </si>
  <si>
    <t>BB / 963 / 89637-3</t>
  </si>
  <si>
    <t>BB / 3234 / 11520-7</t>
  </si>
  <si>
    <t>Selecione o cofinanciamento →</t>
  </si>
  <si>
    <t>Valor total pago:</t>
  </si>
  <si>
    <t>Restos a pagar:</t>
  </si>
  <si>
    <r>
      <t xml:space="preserve">Selecione o município                         </t>
    </r>
    <r>
      <rPr>
        <b/>
        <sz val="12"/>
        <color rgb="FFC00000"/>
        <rFont val="Calibri"/>
        <family val="2"/>
      </rPr>
      <t>→</t>
    </r>
  </si>
  <si>
    <t>175/2020</t>
  </si>
  <si>
    <t>062/2020</t>
  </si>
  <si>
    <t>063/2020</t>
  </si>
  <si>
    <t>064/2020</t>
  </si>
  <si>
    <t>136/2020</t>
  </si>
  <si>
    <t>112/2020</t>
  </si>
  <si>
    <t>145/2020</t>
  </si>
  <si>
    <t>113/2020</t>
  </si>
  <si>
    <t>065/2020</t>
  </si>
  <si>
    <t>066/2020</t>
  </si>
  <si>
    <t>067/2020</t>
  </si>
  <si>
    <t>114/2020</t>
  </si>
  <si>
    <t>068/2020</t>
  </si>
  <si>
    <t>069/2020</t>
  </si>
  <si>
    <t>109/2020</t>
  </si>
  <si>
    <t>159/2020</t>
  </si>
  <si>
    <t>181/2020</t>
  </si>
  <si>
    <t>133/2020</t>
  </si>
  <si>
    <t>070/2020</t>
  </si>
  <si>
    <t>134/2020</t>
  </si>
  <si>
    <t>147/2020</t>
  </si>
  <si>
    <t>071/2020</t>
  </si>
  <si>
    <t>143/2020</t>
  </si>
  <si>
    <t>169/2020</t>
  </si>
  <si>
    <t>072/2020</t>
  </si>
  <si>
    <t>115/2020</t>
  </si>
  <si>
    <t>135/2020</t>
  </si>
  <si>
    <t>073/2020</t>
  </si>
  <si>
    <t>129/2020</t>
  </si>
  <si>
    <t>074/2020</t>
  </si>
  <si>
    <t>075/2020</t>
  </si>
  <si>
    <t>124/2020</t>
  </si>
  <si>
    <t>183/2020</t>
  </si>
  <si>
    <t>128/2020</t>
  </si>
  <si>
    <t>076/2020</t>
  </si>
  <si>
    <t>111/2020</t>
  </si>
  <si>
    <t>180/2020</t>
  </si>
  <si>
    <t>077/2020</t>
  </si>
  <si>
    <t>139/2020</t>
  </si>
  <si>
    <t>176/2020</t>
  </si>
  <si>
    <t>078/2020</t>
  </si>
  <si>
    <t>079/2020</t>
  </si>
  <si>
    <t>157/2020</t>
  </si>
  <si>
    <t>080/2020</t>
  </si>
  <si>
    <t>081/2020</t>
  </si>
  <si>
    <t>174/2020</t>
  </si>
  <si>
    <t>164/2020</t>
  </si>
  <si>
    <t>142/2020</t>
  </si>
  <si>
    <t>132/2020</t>
  </si>
  <si>
    <t>082/2020</t>
  </si>
  <si>
    <t>148/2020</t>
  </si>
  <si>
    <t>184/2020</t>
  </si>
  <si>
    <t>083/2020</t>
  </si>
  <si>
    <t>084/2020</t>
  </si>
  <si>
    <t>121/2020</t>
  </si>
  <si>
    <t>085/2020</t>
  </si>
  <si>
    <t>116/2020</t>
  </si>
  <si>
    <t>086/2020</t>
  </si>
  <si>
    <t>117/2020</t>
  </si>
  <si>
    <t>177/2020</t>
  </si>
  <si>
    <t>087/2020</t>
  </si>
  <si>
    <t>110/2020</t>
  </si>
  <si>
    <t>155/2020</t>
  </si>
  <si>
    <t>088/2020</t>
  </si>
  <si>
    <t>149/2020</t>
  </si>
  <si>
    <t>125/2020</t>
  </si>
  <si>
    <t>150/2020</t>
  </si>
  <si>
    <t>089/2020</t>
  </si>
  <si>
    <t>138/2020</t>
  </si>
  <si>
    <t>090/2020</t>
  </si>
  <si>
    <t>091/2020</t>
  </si>
  <si>
    <t>158/2020</t>
  </si>
  <si>
    <t>122/2020</t>
  </si>
  <si>
    <t>141/2020</t>
  </si>
  <si>
    <t>160/2020</t>
  </si>
  <si>
    <t>118/2020</t>
  </si>
  <si>
    <t>092/2020</t>
  </si>
  <si>
    <t>151/2020</t>
  </si>
  <si>
    <t>123/2020</t>
  </si>
  <si>
    <t>093/2020</t>
  </si>
  <si>
    <t>094/2020</t>
  </si>
  <si>
    <t>165/2020</t>
  </si>
  <si>
    <t>108/2020</t>
  </si>
  <si>
    <t>182/2020</t>
  </si>
  <si>
    <t>095/2020</t>
  </si>
  <si>
    <t>172/2020</t>
  </si>
  <si>
    <t>126/2020</t>
  </si>
  <si>
    <t>119/2020</t>
  </si>
  <si>
    <t>096/2020</t>
  </si>
  <si>
    <t>097/2020</t>
  </si>
  <si>
    <t>098/2020</t>
  </si>
  <si>
    <t>099/2020</t>
  </si>
  <si>
    <t>127/2020</t>
  </si>
  <si>
    <t>100/2020</t>
  </si>
  <si>
    <t>140/2020</t>
  </si>
  <si>
    <t>161/2020</t>
  </si>
  <si>
    <t>101/2020</t>
  </si>
  <si>
    <t>120/2020</t>
  </si>
  <si>
    <t>152/2020</t>
  </si>
  <si>
    <t>153/2020</t>
  </si>
  <si>
    <t>162/2020</t>
  </si>
  <si>
    <t>130/2020</t>
  </si>
  <si>
    <t>163/2020</t>
  </si>
  <si>
    <t>144/2020</t>
  </si>
  <si>
    <t>154/2020</t>
  </si>
  <si>
    <t>173/2020</t>
  </si>
  <si>
    <t>102/2020</t>
  </si>
  <si>
    <t>103/2020</t>
  </si>
  <si>
    <t>166/2020</t>
  </si>
  <si>
    <t>137/2020</t>
  </si>
  <si>
    <t>171/2020</t>
  </si>
  <si>
    <t>104/2020</t>
  </si>
  <si>
    <t>156/2020</t>
  </si>
  <si>
    <t>167/2020</t>
  </si>
  <si>
    <t>168/2020</t>
  </si>
  <si>
    <t>170/2020</t>
  </si>
  <si>
    <t>131/2020</t>
  </si>
  <si>
    <t>105/2020</t>
  </si>
  <si>
    <t>179/2020</t>
  </si>
  <si>
    <t>106/2020</t>
  </si>
  <si>
    <t>146/2020</t>
  </si>
  <si>
    <t>178/2020</t>
  </si>
  <si>
    <t>107/2020</t>
  </si>
  <si>
    <t>BB- 3503-3 / 372212-9</t>
  </si>
  <si>
    <t>BRASIL 0570 -3 / 26885-2</t>
  </si>
  <si>
    <t>BB-1011-1/20.368-8</t>
  </si>
  <si>
    <t>BB-0196-1/20065-4</t>
  </si>
  <si>
    <t>BB-244-5/19007-1</t>
  </si>
  <si>
    <t>BB-1012-X/27.916-1</t>
  </si>
  <si>
    <t>BB-2229-2/12.478-8</t>
  </si>
  <si>
    <t>BB-1264-5/22.263-1</t>
  </si>
  <si>
    <t>BB 1421-4/18553-1</t>
  </si>
  <si>
    <t>BB-1732-9/17.241-3</t>
  </si>
  <si>
    <t>BB-1361-7/40.689-9</t>
  </si>
  <si>
    <t xml:space="preserve">BRASIL 0600-9 / 25.816-4 </t>
  </si>
  <si>
    <t>BB-0068-X/36.426-6</t>
  </si>
  <si>
    <t>BRASIL  0710-2 / 32.276-8</t>
  </si>
  <si>
    <t>BB-1761-2/32365-9</t>
  </si>
  <si>
    <t>BB-1028-6/21921-5</t>
  </si>
  <si>
    <t>BRASIL 721-8 / 44254-2 </t>
  </si>
  <si>
    <t>CAIXA 0914 / 00071065-0</t>
  </si>
  <si>
    <t>CAIXA 2192 - 006 / 71064-4</t>
  </si>
  <si>
    <t>BRASIL 08990 / 23003-0</t>
  </si>
  <si>
    <t>BB 0550-9/23981-x</t>
  </si>
  <si>
    <t>BB 0834-6/29.921-9</t>
  </si>
  <si>
    <t xml:space="preserve">BB - 1664-0/11624-6 </t>
  </si>
  <si>
    <t>BRASIL 2590-9 / 12495-8</t>
  </si>
  <si>
    <t>BB-1666-7/32.590-2</t>
  </si>
  <si>
    <t>BB-1672/13.501-1</t>
  </si>
  <si>
    <t>BB-4119-X/16970-6</t>
  </si>
  <si>
    <t>BB-0714-5/60.736-3</t>
  </si>
  <si>
    <t>BRASIL 0605-X / 22775-7</t>
  </si>
  <si>
    <t>BB-1689-6/22.115-5</t>
  </si>
  <si>
    <t>BB-1739-6/18527-2</t>
  </si>
  <si>
    <t>BB-2244-6/23.395-1</t>
  </si>
  <si>
    <t>CAIXA 3017 / 71023-7</t>
  </si>
  <si>
    <t>BB-1710-8/14.237-9</t>
  </si>
  <si>
    <t>BB-1732-9/2118-4</t>
  </si>
  <si>
    <t>BB-1739-6/20486-2</t>
  </si>
  <si>
    <t>BB - AS - 1754-X/13474 - 0</t>
  </si>
  <si>
    <t xml:space="preserve">BRASIL 1061-8 / 26353-2 </t>
  </si>
  <si>
    <t>BB-0673-4/43451-5</t>
  </si>
  <si>
    <t>BB 0159-7/77109-0</t>
  </si>
  <si>
    <t>CAIXA 1295 / 71012-9</t>
  </si>
  <si>
    <t>BB-4754/013-2</t>
  </si>
  <si>
    <t>BB 1764-7/11897</t>
  </si>
  <si>
    <t>BB SA - 2081-8/20086 - 7</t>
  </si>
  <si>
    <t>1771-X / 15627-2</t>
  </si>
  <si>
    <t>BRASIL 1792 -2 / 25437-1</t>
  </si>
  <si>
    <t>BRASIL 1049-9 / 17301-0</t>
  </si>
  <si>
    <t>BB-2529-1/39.653-2</t>
  </si>
  <si>
    <t>BB-1052-9/20866-3</t>
  </si>
  <si>
    <t>BB-917-2/21.577-5</t>
  </si>
  <si>
    <t>BRASIL 1924-1 / 7278-8</t>
  </si>
  <si>
    <t>BB-1059-6/20369-6</t>
  </si>
  <si>
    <t>BB-1360-9/16.344-9</t>
  </si>
  <si>
    <t>BRASIL 0446-4 / 42855-8</t>
  </si>
  <si>
    <t>BB-1060-x/20273-8</t>
  </si>
  <si>
    <t>BB 1061-8/26.355-9</t>
  </si>
  <si>
    <t>BRASIL 4637-X / 13792-8</t>
  </si>
  <si>
    <t>BB 2529-1/39.645-1</t>
  </si>
  <si>
    <t>BB-0067-1/263203-9</t>
  </si>
  <si>
    <t>BB-2081-8/20070-0</t>
  </si>
  <si>
    <t>BRASIL 0899-0 / 23069-3</t>
  </si>
  <si>
    <t>BB-922/31.653-9</t>
  </si>
  <si>
    <t>BB-2107-5/13.277-2</t>
  </si>
  <si>
    <t>BB-1069-3/23.182-7</t>
  </si>
  <si>
    <t>BRASIL 1361-7 / 50311-8</t>
  </si>
  <si>
    <t>BB-0570-3/25600-5</t>
  </si>
  <si>
    <t>BB-2133-4/17.614-1</t>
  </si>
  <si>
    <t>BB-0570-3/22800-1</t>
  </si>
  <si>
    <t>BB-1028/26.077-0</t>
  </si>
  <si>
    <t>BB-2156-3/14961-6</t>
  </si>
  <si>
    <t>BB-2425-2/25524-6</t>
  </si>
  <si>
    <t>BB-2170-9/14.574-2</t>
  </si>
  <si>
    <t>BB 2191/71018-5</t>
  </si>
  <si>
    <t>BB-1792-2/21104-4</t>
  </si>
  <si>
    <t>BB-1761-2/27189-6</t>
  </si>
  <si>
    <t>CX- 4758/000005-3</t>
  </si>
  <si>
    <t>BB-1112-6/110.305-9</t>
  </si>
  <si>
    <t>BB-2219-5/23.156-8</t>
  </si>
  <si>
    <t>BB SA - 115-5/29876 - X</t>
  </si>
  <si>
    <t>BB 67-1/47.179-8</t>
  </si>
  <si>
    <t>CX-2170/71.069-5</t>
  </si>
  <si>
    <t>BB SA - 2239-X/16329 - 5</t>
  </si>
  <si>
    <t>BB-2238-1/12.800-7</t>
  </si>
  <si>
    <t>BB2244-6/25.805-9</t>
  </si>
  <si>
    <t>BRASIL 0232-1 / 29344-X</t>
  </si>
  <si>
    <t>BB-2257-8/16.761-4</t>
  </si>
  <si>
    <t>BB-2039-7/202020-3</t>
  </si>
  <si>
    <t>BB 2304-3/12577-6</t>
  </si>
  <si>
    <t>BB - 2069-9/12241-6</t>
  </si>
  <si>
    <t>BRASIL 2369 -8 / 20511-7</t>
  </si>
  <si>
    <t>BRASIL 1128-2 / 1333330</t>
  </si>
  <si>
    <t>BRASIL 2371-X / 27971-4</t>
  </si>
  <si>
    <t>BB 115-5/38.274-4</t>
  </si>
  <si>
    <t>BRASIL 1049-9 / 110183-8</t>
  </si>
  <si>
    <t>BB 2388-4/22462-6</t>
  </si>
  <si>
    <t>BRASIL 1108-8 / 20376-9</t>
  </si>
  <si>
    <t>BRASIL 2413-9 / 22945-8</t>
  </si>
  <si>
    <t>CAIXA 4739 / 006 OP 00071015-4</t>
  </si>
  <si>
    <t>BB SA - 821-4/51.141 - 2</t>
  </si>
  <si>
    <t>BB-2422-8/15025-8</t>
  </si>
  <si>
    <t>CX-775/175-2</t>
  </si>
  <si>
    <t>BB 1112-6/40.031-9</t>
  </si>
  <si>
    <t xml:space="preserve"> BRASIL 0963-6 / 89964-X</t>
  </si>
  <si>
    <t>BB-2437-6/110.826-3</t>
  </si>
  <si>
    <t>BRASIL 2473-2 / 16194-2</t>
  </si>
  <si>
    <t>BB-1771-X/16.621-9</t>
  </si>
  <si>
    <t>BB-1120-7/19.905-2</t>
  </si>
  <si>
    <t>BB S.A. - 3234-4/10820 - 0</t>
  </si>
  <si>
    <t>BB 0159-7/113.311-X</t>
  </si>
  <si>
    <t>BB-2529-1/32918-5</t>
  </si>
  <si>
    <t>BB-2541-0/20644-6</t>
  </si>
  <si>
    <t>BRASIL 2559-3 / 12711-6</t>
  </si>
  <si>
    <t>BB-2413-9/20258-4</t>
  </si>
  <si>
    <t>BB-0870-2/28.297-9</t>
  </si>
  <si>
    <t>BB - 2564-X/18.397-0</t>
  </si>
  <si>
    <t>BB-8257-0/719-6</t>
  </si>
  <si>
    <t>BB-2371-X/26.177-7</t>
  </si>
  <si>
    <t>CX-1038/302-5</t>
  </si>
  <si>
    <t>BRASIL 1128-2 / 21827-8</t>
  </si>
  <si>
    <t>BRASIL 2590 - 9/ 12495-8</t>
  </si>
  <si>
    <t>BRASIL 0537-1 / 25838-5</t>
  </si>
  <si>
    <t>BB 4076-2/19607-x</t>
  </si>
  <si>
    <t>2625-5/14.437-1</t>
  </si>
  <si>
    <t>BB 4012-6/17.941-8</t>
  </si>
  <si>
    <t>BB S.A. - 710-2/28346 - 0</t>
  </si>
  <si>
    <t>BB-0981-/23.825-2</t>
  </si>
  <si>
    <t>BRASIL 246-1 / 41853-6</t>
  </si>
  <si>
    <t>BB 2683-2/1394-9</t>
  </si>
  <si>
    <t>BB-2693-X/17904-3</t>
  </si>
  <si>
    <t>BB 2699-9/200983-8</t>
  </si>
  <si>
    <t>BB-582/31532-X</t>
  </si>
  <si>
    <t>BB-0721-8/44.255-0</t>
  </si>
  <si>
    <t>BB - 2702-2/16.543-3</t>
  </si>
  <si>
    <t>BB-3924-1/11.680-7</t>
  </si>
  <si>
    <t>BRASIL 0550-9 / 23949-6</t>
  </si>
  <si>
    <t>BB 446-4 C/C 44.258-5</t>
  </si>
  <si>
    <t>BRASIL 2335-3/ 272612</t>
  </si>
  <si>
    <t>BB SA - 2737-5/15011 - 8</t>
  </si>
  <si>
    <t>BB -2739-1/24570-4</t>
  </si>
  <si>
    <t>BB-1162-2/12.913-5</t>
  </si>
  <si>
    <t>BB-3802-4/10.425-6</t>
  </si>
  <si>
    <t>BB-2125-3/12.524-5</t>
  </si>
  <si>
    <t>BRASIL 0870-2 / 35767-7</t>
  </si>
  <si>
    <t>BB SA - 582-7/32.439 - 6</t>
  </si>
  <si>
    <t>BB -1363-3/17899-3</t>
  </si>
  <si>
    <t>CAIXA 0626 / 00000183-2</t>
  </si>
  <si>
    <t>BB-916/471-4</t>
  </si>
  <si>
    <t>012/2018</t>
  </si>
  <si>
    <t>BB 11.738-2</t>
  </si>
  <si>
    <t>11.531-2</t>
  </si>
  <si>
    <t xml:space="preserve">Ações da Política Sobre Drogras - PROGRAMA ATITUDE </t>
  </si>
  <si>
    <t xml:space="preserve">COVID19 - Benefícios </t>
  </si>
  <si>
    <t>COVID 19 - Benefício Eventual</t>
  </si>
  <si>
    <t>-</t>
  </si>
  <si>
    <t>11/18</t>
  </si>
  <si>
    <t>01/2020</t>
  </si>
  <si>
    <t>NÃO SE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</si>
</sst>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R$&quot;\ #,##0.00;\-&quot;R$&quot;\ #,##0.00"/>
    <numFmt numFmtId="43" formatCode="_-* #,##0.00_-;\-* #,##0.00_-;_-* &quot;-&quot;??_-;_-@_-"/>
    <numFmt numFmtId="164" formatCode="&quot; R$ &quot;* #,##0.00\ ;&quot;-R$ &quot;* #,##0.00\ ;&quot; R$ &quot;* \-#\ ;@\ "/>
    <numFmt numFmtId="165" formatCode="* #,##0.00\ ;\-* #,##0.00\ ;* \-#\ ;@\ "/>
    <numFmt numFmtId="166" formatCode="dd/mm/yy;@"/>
    <numFmt numFmtId="167" formatCode="_-&quot;R$ &quot;* #,##0.00_-;&quot;-R$ &quot;* #,##0.00_-;_-&quot;R$ &quot;* \-??_-;_-@_-"/>
    <numFmt numFmtId="168" formatCode="#,##0.00;[Red]#,##0.00"/>
    <numFmt numFmtId="169" formatCode="dd/mm/yy"/>
    <numFmt numFmtId="170" formatCode="d/m/yy;@"/>
    <numFmt numFmtId="171" formatCode="&quot;R$&quot;\ #,##0.00"/>
  </numFmts>
  <fonts count="2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b/>
      <sz val="10"/>
      <color rgb="FF333333"/>
      <name val="Arial"/>
      <family val="2"/>
    </font>
    <font>
      <sz val="10"/>
      <name val="Calibri"/>
      <family val="2"/>
      <scheme val="minor"/>
    </font>
    <font>
      <b/>
      <sz val="8"/>
      <color indexed="8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C00000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22"/>
      <color theme="1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7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1">
    <xf numFmtId="0" fontId="0" fillId="0" borderId="0" xfId="0"/>
    <xf numFmtId="0" fontId="0" fillId="2" borderId="0" xfId="0" applyFill="1" applyProtection="1"/>
    <xf numFmtId="0" fontId="4" fillId="2" borderId="0" xfId="0" applyFont="1" applyFill="1" applyProtection="1"/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171" fontId="0" fillId="2" borderId="0" xfId="0" applyNumberForma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7" fillId="2" borderId="0" xfId="0" applyNumberFormat="1" applyFont="1" applyFill="1" applyProtection="1"/>
    <xf numFmtId="170" fontId="8" fillId="2" borderId="1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169" fontId="7" fillId="3" borderId="1" xfId="0" applyNumberFormat="1" applyFont="1" applyFill="1" applyBorder="1" applyAlignment="1" applyProtection="1">
      <alignment horizontal="center" vertical="center"/>
    </xf>
    <xf numFmtId="168" fontId="7" fillId="3" borderId="1" xfId="1" applyNumberFormat="1" applyFont="1" applyFill="1" applyBorder="1" applyAlignment="1" applyProtection="1">
      <alignment horizontal="center" vertical="center" wrapText="1"/>
    </xf>
    <xf numFmtId="0" fontId="7" fillId="3" borderId="1" xfId="1" applyNumberFormat="1" applyFont="1" applyFill="1" applyBorder="1" applyAlignment="1" applyProtection="1">
      <alignment horizontal="center" vertical="center" wrapText="1"/>
    </xf>
    <xf numFmtId="171" fontId="8" fillId="2" borderId="1" xfId="0" applyNumberFormat="1" applyFont="1" applyFill="1" applyBorder="1" applyAlignment="1">
      <alignment horizontal="center"/>
    </xf>
    <xf numFmtId="171" fontId="7" fillId="3" borderId="1" xfId="1" applyNumberFormat="1" applyFont="1" applyFill="1" applyBorder="1" applyAlignment="1" applyProtection="1">
      <alignment horizontal="center" vertical="center" wrapText="1"/>
    </xf>
    <xf numFmtId="171" fontId="0" fillId="2" borderId="0" xfId="0" applyNumberFormat="1" applyFill="1" applyAlignment="1" applyProtection="1">
      <alignment horizontal="center"/>
    </xf>
    <xf numFmtId="171" fontId="7" fillId="5" borderId="1" xfId="1" applyNumberFormat="1" applyFont="1" applyFill="1" applyBorder="1" applyAlignment="1" applyProtection="1">
      <alignment horizontal="center" vertical="center" wrapText="1"/>
    </xf>
    <xf numFmtId="171" fontId="7" fillId="2" borderId="0" xfId="0" applyNumberFormat="1" applyFont="1" applyFill="1" applyAlignment="1" applyProtection="1">
      <alignment horizontal="center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14" fontId="0" fillId="2" borderId="0" xfId="0" applyNumberFormat="1" applyFill="1" applyAlignment="1" applyProtection="1">
      <alignment horizontal="center" vertical="center"/>
    </xf>
    <xf numFmtId="14" fontId="7" fillId="3" borderId="1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171" fontId="7" fillId="0" borderId="1" xfId="1" applyNumberFormat="1" applyFont="1" applyFill="1" applyBorder="1" applyAlignment="1" applyProtection="1">
      <alignment horizontal="center" vertical="center" wrapText="1"/>
    </xf>
    <xf numFmtId="171" fontId="7" fillId="0" borderId="1" xfId="0" applyNumberFormat="1" applyFont="1" applyFill="1" applyBorder="1" applyAlignment="1" applyProtection="1">
      <alignment horizontal="center" vertical="center"/>
    </xf>
    <xf numFmtId="170" fontId="8" fillId="0" borderId="1" xfId="0" applyNumberFormat="1" applyFont="1" applyFill="1" applyBorder="1" applyAlignment="1">
      <alignment horizontal="center" vertical="center"/>
    </xf>
    <xf numFmtId="171" fontId="8" fillId="0" borderId="1" xfId="0" applyNumberFormat="1" applyFont="1" applyFill="1" applyBorder="1" applyAlignment="1">
      <alignment horizontal="center"/>
    </xf>
    <xf numFmtId="171" fontId="7" fillId="0" borderId="1" xfId="0" applyNumberFormat="1" applyFont="1" applyFill="1" applyBorder="1" applyAlignment="1" applyProtection="1">
      <alignment horizontal="center"/>
    </xf>
    <xf numFmtId="171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6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69" fontId="7" fillId="0" borderId="1" xfId="0" applyNumberFormat="1" applyFont="1" applyFill="1" applyBorder="1" applyAlignment="1" applyProtection="1">
      <alignment horizontal="center" vertical="center"/>
    </xf>
    <xf numFmtId="168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vertical="center"/>
    </xf>
    <xf numFmtId="168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171" fontId="7" fillId="3" borderId="1" xfId="0" applyNumberFormat="1" applyFont="1" applyFill="1" applyBorder="1" applyAlignment="1" applyProtection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71" fontId="10" fillId="0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Protection="1"/>
    <xf numFmtId="2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171" fontId="10" fillId="4" borderId="1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vertical="center"/>
    </xf>
    <xf numFmtId="171" fontId="7" fillId="2" borderId="1" xfId="1" applyNumberFormat="1" applyFont="1" applyFill="1" applyBorder="1" applyAlignment="1" applyProtection="1">
      <alignment horizontal="center" vertical="center" wrapText="1"/>
    </xf>
    <xf numFmtId="171" fontId="7" fillId="2" borderId="1" xfId="0" applyNumberFormat="1" applyFont="1" applyFill="1" applyBorder="1" applyAlignment="1" applyProtection="1">
      <alignment horizontal="center"/>
    </xf>
    <xf numFmtId="171" fontId="13" fillId="4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2" fontId="5" fillId="2" borderId="0" xfId="0" applyNumberFormat="1" applyFont="1" applyFill="1" applyAlignment="1" applyProtection="1">
      <alignment vertical="center" wrapText="1"/>
    </xf>
    <xf numFmtId="170" fontId="8" fillId="2" borderId="1" xfId="0" applyNumberFormat="1" applyFont="1" applyFill="1" applyBorder="1" applyAlignment="1">
      <alignment horizontal="center"/>
    </xf>
    <xf numFmtId="14" fontId="7" fillId="2" borderId="0" xfId="0" applyNumberFormat="1" applyFont="1" applyFill="1" applyAlignment="1" applyProtection="1">
      <alignment horizontal="center"/>
    </xf>
    <xf numFmtId="170" fontId="7" fillId="2" borderId="0" xfId="0" applyNumberFormat="1" applyFont="1" applyFill="1" applyAlignment="1" applyProtection="1">
      <alignment horizontal="center"/>
    </xf>
    <xf numFmtId="171" fontId="7" fillId="2" borderId="0" xfId="0" applyNumberFormat="1" applyFont="1" applyFill="1" applyAlignment="1" applyProtection="1">
      <alignment horizontal="center" vertical="center"/>
    </xf>
    <xf numFmtId="14" fontId="7" fillId="2" borderId="0" xfId="0" applyNumberFormat="1" applyFont="1" applyFill="1" applyAlignment="1" applyProtection="1">
      <alignment horizontal="center" vertical="center"/>
    </xf>
    <xf numFmtId="14" fontId="0" fillId="2" borderId="0" xfId="0" applyNumberFormat="1" applyFill="1" applyAlignment="1" applyProtection="1">
      <alignment horizontal="center"/>
    </xf>
    <xf numFmtId="170" fontId="0" fillId="2" borderId="0" xfId="0" applyNumberFormat="1" applyFill="1" applyAlignment="1" applyProtection="1">
      <alignment horizontal="center"/>
    </xf>
    <xf numFmtId="0" fontId="3" fillId="2" borderId="0" xfId="0" applyFont="1" applyFill="1" applyAlignment="1" applyProtection="1">
      <alignment vertical="center"/>
    </xf>
    <xf numFmtId="14" fontId="7" fillId="2" borderId="0" xfId="0" applyNumberFormat="1" applyFont="1" applyFill="1" applyProtection="1"/>
    <xf numFmtId="0" fontId="7" fillId="2" borderId="0" xfId="0" applyFont="1" applyFill="1" applyAlignment="1" applyProtection="1">
      <alignment vertical="center"/>
    </xf>
    <xf numFmtId="170" fontId="7" fillId="2" borderId="0" xfId="0" applyNumberFormat="1" applyFont="1" applyFill="1" applyProtection="1"/>
    <xf numFmtId="0" fontId="3" fillId="2" borderId="0" xfId="0" applyFont="1" applyFill="1" applyAlignment="1">
      <alignment horizontal="center" vertical="center" wrapText="1"/>
    </xf>
    <xf numFmtId="168" fontId="15" fillId="6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center" vertical="center"/>
    </xf>
    <xf numFmtId="170" fontId="8" fillId="7" borderId="1" xfId="0" applyNumberFormat="1" applyFont="1" applyFill="1" applyBorder="1" applyAlignment="1">
      <alignment horizontal="center" vertical="center"/>
    </xf>
    <xf numFmtId="171" fontId="8" fillId="7" borderId="1" xfId="0" applyNumberFormat="1" applyFont="1" applyFill="1" applyBorder="1" applyAlignment="1">
      <alignment horizontal="center"/>
    </xf>
    <xf numFmtId="171" fontId="8" fillId="7" borderId="1" xfId="0" applyNumberFormat="1" applyFont="1" applyFill="1" applyBorder="1" applyAlignment="1" applyProtection="1">
      <alignment horizontal="center"/>
    </xf>
    <xf numFmtId="171" fontId="8" fillId="6" borderId="1" xfId="0" applyNumberFormat="1" applyFont="1" applyFill="1" applyBorder="1" applyAlignment="1" applyProtection="1">
      <alignment horizontal="center" vertical="center"/>
    </xf>
    <xf numFmtId="171" fontId="8" fillId="7" borderId="1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Alignment="1" applyProtection="1">
      <alignment horizontal="center" vertical="center"/>
    </xf>
    <xf numFmtId="170" fontId="7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Border="1" applyProtection="1"/>
    <xf numFmtId="2" fontId="13" fillId="2" borderId="0" xfId="0" applyNumberFormat="1" applyFont="1" applyFill="1" applyBorder="1" applyAlignment="1" applyProtection="1">
      <alignment horizontal="center" vertical="center" wrapText="1"/>
    </xf>
    <xf numFmtId="171" fontId="7" fillId="2" borderId="2" xfId="0" applyNumberFormat="1" applyFont="1" applyFill="1" applyBorder="1" applyAlignment="1" applyProtection="1">
      <alignment horizontal="center" vertical="center"/>
    </xf>
    <xf numFmtId="171" fontId="7" fillId="2" borderId="3" xfId="0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171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vertical="center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1" fontId="8" fillId="0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166" fontId="7" fillId="2" borderId="1" xfId="0" applyNumberFormat="1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171" fontId="8" fillId="4" borderId="1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Alignment="1" applyProtection="1">
      <alignment wrapText="1"/>
    </xf>
    <xf numFmtId="0" fontId="4" fillId="2" borderId="2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2" fontId="7" fillId="2" borderId="0" xfId="0" applyNumberFormat="1" applyFont="1" applyFill="1" applyAlignment="1" applyProtection="1">
      <alignment vertical="center" wrapText="1"/>
    </xf>
    <xf numFmtId="0" fontId="7" fillId="2" borderId="2" xfId="0" applyFont="1" applyFill="1" applyBorder="1" applyAlignment="1" applyProtection="1"/>
    <xf numFmtId="0" fontId="7" fillId="2" borderId="6" xfId="0" applyFont="1" applyFill="1" applyBorder="1" applyAlignment="1" applyProtection="1"/>
    <xf numFmtId="0" fontId="7" fillId="2" borderId="3" xfId="0" applyFont="1" applyFill="1" applyBorder="1" applyAlignment="1" applyProtection="1"/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center" vertical="center" textRotation="9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/>
    <xf numFmtId="0" fontId="4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center"/>
    </xf>
    <xf numFmtId="0" fontId="4" fillId="2" borderId="7" xfId="0" applyNumberFormat="1" applyFont="1" applyFill="1" applyBorder="1" applyAlignment="1" applyProtection="1"/>
    <xf numFmtId="0" fontId="4" fillId="2" borderId="8" xfId="0" applyNumberFormat="1" applyFont="1" applyFill="1" applyBorder="1" applyAlignment="1" applyProtection="1"/>
    <xf numFmtId="0" fontId="4" fillId="2" borderId="8" xfId="0" applyNumberFormat="1" applyFont="1" applyFill="1" applyBorder="1" applyAlignment="1" applyProtection="1">
      <alignment horizontal="center"/>
    </xf>
    <xf numFmtId="0" fontId="4" fillId="2" borderId="9" xfId="0" applyNumberFormat="1" applyFont="1" applyFill="1" applyBorder="1" applyAlignment="1" applyProtection="1"/>
    <xf numFmtId="0" fontId="4" fillId="2" borderId="10" xfId="0" applyNumberFormat="1" applyFont="1" applyFill="1" applyBorder="1" applyAlignment="1" applyProtection="1"/>
    <xf numFmtId="0" fontId="4" fillId="2" borderId="11" xfId="0" applyNumberFormat="1" applyFont="1" applyFill="1" applyBorder="1" applyAlignment="1" applyProtection="1"/>
    <xf numFmtId="0" fontId="4" fillId="2" borderId="10" xfId="0" applyNumberFormat="1" applyFont="1" applyFill="1" applyBorder="1" applyAlignment="1" applyProtection="1">
      <alignment vertical="center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right"/>
    </xf>
    <xf numFmtId="0" fontId="12" fillId="2" borderId="0" xfId="0" applyNumberFormat="1" applyFont="1" applyFill="1" applyBorder="1" applyAlignment="1" applyProtection="1">
      <alignment horizontal="center"/>
    </xf>
    <xf numFmtId="0" fontId="16" fillId="2" borderId="0" xfId="0" applyNumberFormat="1" applyFont="1" applyFill="1" applyBorder="1" applyAlignment="1" applyProtection="1">
      <alignment horizontal="right" vertical="center" wrapText="1"/>
    </xf>
    <xf numFmtId="0" fontId="16" fillId="2" borderId="0" xfId="0" applyNumberFormat="1" applyFont="1" applyFill="1" applyBorder="1" applyAlignment="1" applyProtection="1">
      <alignment vertical="center" wrapText="1"/>
    </xf>
    <xf numFmtId="0" fontId="11" fillId="2" borderId="11" xfId="0" applyNumberFormat="1" applyFont="1" applyFill="1" applyBorder="1" applyAlignment="1" applyProtection="1">
      <alignment vertical="center" wrapText="1"/>
    </xf>
    <xf numFmtId="0" fontId="11" fillId="2" borderId="0" xfId="0" applyNumberFormat="1" applyFont="1" applyFill="1" applyBorder="1" applyAlignment="1" applyProtection="1">
      <alignment vertical="center"/>
    </xf>
    <xf numFmtId="0" fontId="4" fillId="2" borderId="11" xfId="0" applyNumberFormat="1" applyFont="1" applyFill="1" applyBorder="1" applyAlignment="1" applyProtection="1">
      <alignment horizontal="center"/>
    </xf>
    <xf numFmtId="171" fontId="4" fillId="2" borderId="11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/>
    <xf numFmtId="0" fontId="6" fillId="2" borderId="11" xfId="0" applyNumberFormat="1" applyFont="1" applyFill="1" applyBorder="1" applyAlignment="1" applyProtection="1"/>
    <xf numFmtId="0" fontId="16" fillId="4" borderId="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/>
    </xf>
    <xf numFmtId="14" fontId="12" fillId="2" borderId="1" xfId="0" applyNumberFormat="1" applyFont="1" applyFill="1" applyBorder="1" applyAlignment="1" applyProtection="1">
      <alignment horizontal="center"/>
    </xf>
    <xf numFmtId="171" fontId="12" fillId="2" borderId="1" xfId="0" applyNumberFormat="1" applyFont="1" applyFill="1" applyBorder="1" applyAlignment="1" applyProtection="1">
      <alignment horizontal="center"/>
    </xf>
    <xf numFmtId="0" fontId="12" fillId="2" borderId="1" xfId="0" applyNumberFormat="1" applyFont="1" applyFill="1" applyBorder="1" applyAlignment="1" applyProtection="1">
      <alignment horizontal="center" wrapText="1"/>
    </xf>
    <xf numFmtId="14" fontId="4" fillId="2" borderId="11" xfId="0" applyNumberFormat="1" applyFont="1" applyFill="1" applyBorder="1" applyAlignment="1" applyProtection="1">
      <alignment horizontal="left"/>
    </xf>
    <xf numFmtId="14" fontId="4" fillId="2" borderId="11" xfId="0" applyNumberFormat="1" applyFont="1" applyFill="1" applyBorder="1" applyAlignment="1" applyProtection="1"/>
    <xf numFmtId="0" fontId="12" fillId="2" borderId="1" xfId="0" applyNumberFormat="1" applyFont="1" applyFill="1" applyBorder="1" applyAlignment="1" applyProtection="1">
      <alignment horizontal="center" vertical="center"/>
    </xf>
    <xf numFmtId="0" fontId="4" fillId="2" borderId="12" xfId="0" applyNumberFormat="1" applyFont="1" applyFill="1" applyBorder="1" applyAlignment="1" applyProtection="1"/>
    <xf numFmtId="0" fontId="4" fillId="2" borderId="13" xfId="0" applyNumberFormat="1" applyFont="1" applyFill="1" applyBorder="1" applyAlignment="1" applyProtection="1"/>
    <xf numFmtId="0" fontId="5" fillId="2" borderId="13" xfId="0" applyNumberFormat="1" applyFont="1" applyFill="1" applyBorder="1" applyAlignment="1" applyProtection="1">
      <alignment horizontal="right"/>
    </xf>
    <xf numFmtId="4" fontId="4" fillId="2" borderId="13" xfId="0" applyNumberFormat="1" applyFont="1" applyFill="1" applyBorder="1" applyAlignment="1" applyProtection="1">
      <alignment horizontal="center"/>
    </xf>
    <xf numFmtId="0" fontId="4" fillId="2" borderId="14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>
      <alignment horizontal="right"/>
    </xf>
    <xf numFmtId="4" fontId="4" fillId="2" borderId="0" xfId="0" applyNumberFormat="1" applyFont="1" applyFill="1" applyBorder="1" applyAlignment="1" applyProtection="1">
      <alignment horizontal="center"/>
    </xf>
    <xf numFmtId="14" fontId="4" fillId="2" borderId="0" xfId="0" applyNumberFormat="1" applyFont="1" applyFill="1" applyBorder="1" applyAlignment="1" applyProtection="1"/>
    <xf numFmtId="0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171" fontId="6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23" fillId="2" borderId="0" xfId="0" applyNumberFormat="1" applyFont="1" applyFill="1" applyBorder="1" applyAlignment="1" applyProtection="1"/>
    <xf numFmtId="171" fontId="24" fillId="4" borderId="5" xfId="0" applyNumberFormat="1" applyFont="1" applyFill="1" applyBorder="1" applyAlignment="1" applyProtection="1">
      <alignment horizontal="center" vertical="center"/>
    </xf>
    <xf numFmtId="171" fontId="24" fillId="4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/>
    </xf>
    <xf numFmtId="7" fontId="7" fillId="3" borderId="1" xfId="1" applyNumberFormat="1" applyFont="1" applyFill="1" applyBorder="1" applyAlignment="1" applyProtection="1">
      <alignment horizontal="center" vertical="center" wrapText="1"/>
    </xf>
    <xf numFmtId="7" fontId="7" fillId="3" borderId="1" xfId="0" applyNumberFormat="1" applyFont="1" applyFill="1" applyBorder="1" applyAlignment="1" applyProtection="1">
      <alignment horizontal="center" vertical="center"/>
    </xf>
    <xf numFmtId="171" fontId="7" fillId="2" borderId="1" xfId="0" applyNumberFormat="1" applyFont="1" applyFill="1" applyBorder="1" applyAlignment="1" applyProtection="1">
      <alignment horizontal="center" vertical="center"/>
    </xf>
    <xf numFmtId="43" fontId="7" fillId="2" borderId="0" xfId="7" applyFont="1" applyFill="1" applyProtection="1"/>
    <xf numFmtId="171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71" fontId="13" fillId="2" borderId="2" xfId="0" applyNumberFormat="1" applyFont="1" applyFill="1" applyBorder="1" applyAlignment="1" applyProtection="1">
      <alignment horizontal="center" vertical="center"/>
    </xf>
    <xf numFmtId="171" fontId="13" fillId="2" borderId="3" xfId="0" applyNumberFormat="1" applyFont="1" applyFill="1" applyBorder="1" applyAlignment="1" applyProtection="1">
      <alignment horizontal="center" vertical="center"/>
    </xf>
    <xf numFmtId="7" fontId="9" fillId="9" borderId="1" xfId="0" applyNumberFormat="1" applyFont="1" applyFill="1" applyBorder="1" applyAlignment="1">
      <alignment horizontal="center"/>
    </xf>
    <xf numFmtId="171" fontId="9" fillId="9" borderId="1" xfId="0" applyNumberFormat="1" applyFont="1" applyFill="1" applyBorder="1" applyAlignment="1">
      <alignment horizontal="center"/>
    </xf>
    <xf numFmtId="7" fontId="0" fillId="2" borderId="0" xfId="0" applyNumberFormat="1" applyFill="1"/>
    <xf numFmtId="171" fontId="7" fillId="2" borderId="0" xfId="0" applyNumberFormat="1" applyFont="1" applyFill="1"/>
    <xf numFmtId="0" fontId="13" fillId="2" borderId="2" xfId="0" applyFont="1" applyFill="1" applyBorder="1" applyAlignment="1" applyProtection="1">
      <alignment vertical="center"/>
    </xf>
    <xf numFmtId="0" fontId="7" fillId="10" borderId="1" xfId="0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/>
    </xf>
    <xf numFmtId="171" fontId="7" fillId="0" borderId="1" xfId="0" applyNumberFormat="1" applyFont="1" applyFill="1" applyBorder="1" applyAlignment="1" applyProtection="1">
      <alignment horizontal="center"/>
    </xf>
    <xf numFmtId="4" fontId="7" fillId="3" borderId="1" xfId="0" applyNumberFormat="1" applyFont="1" applyFill="1" applyBorder="1" applyAlignment="1" applyProtection="1">
      <alignment horizontal="center" vertical="center"/>
    </xf>
    <xf numFmtId="4" fontId="7" fillId="0" borderId="1" xfId="1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 applyProtection="1">
      <alignment horizontal="center" vertical="center"/>
    </xf>
    <xf numFmtId="4" fontId="7" fillId="2" borderId="0" xfId="0" applyNumberFormat="1" applyFont="1" applyFill="1" applyAlignment="1" applyProtection="1">
      <alignment horizontal="center" vertical="center"/>
    </xf>
    <xf numFmtId="14" fontId="9" fillId="9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4" fillId="4" borderId="2" xfId="0" applyNumberFormat="1" applyFont="1" applyFill="1" applyBorder="1" applyAlignment="1" applyProtection="1">
      <alignment horizontal="right" vertical="center"/>
    </xf>
    <xf numFmtId="0" fontId="24" fillId="4" borderId="3" xfId="0" applyNumberFormat="1" applyFont="1" applyFill="1" applyBorder="1" applyAlignment="1" applyProtection="1">
      <alignment horizontal="right" vertical="center"/>
    </xf>
    <xf numFmtId="0" fontId="24" fillId="4" borderId="15" xfId="0" applyNumberFormat="1" applyFont="1" applyFill="1" applyBorder="1" applyAlignment="1" applyProtection="1">
      <alignment horizontal="right" vertical="center"/>
    </xf>
    <xf numFmtId="0" fontId="24" fillId="4" borderId="16" xfId="0" applyNumberFormat="1" applyFont="1" applyFill="1" applyBorder="1" applyAlignment="1" applyProtection="1">
      <alignment horizontal="right" vertical="center"/>
    </xf>
    <xf numFmtId="0" fontId="18" fillId="8" borderId="1" xfId="0" applyNumberFormat="1" applyFont="1" applyFill="1" applyBorder="1" applyAlignment="1" applyProtection="1">
      <alignment horizontal="right" vertical="center" wrapText="1"/>
    </xf>
    <xf numFmtId="0" fontId="16" fillId="4" borderId="1" xfId="0" applyNumberFormat="1" applyFont="1" applyFill="1" applyBorder="1" applyAlignment="1" applyProtection="1">
      <alignment horizontal="right" vertical="center" wrapText="1"/>
    </xf>
    <xf numFmtId="171" fontId="12" fillId="2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right" vertical="center"/>
    </xf>
    <xf numFmtId="171" fontId="13" fillId="0" borderId="2" xfId="0" applyNumberFormat="1" applyFont="1" applyFill="1" applyBorder="1" applyAlignment="1" applyProtection="1">
      <alignment horizontal="center"/>
    </xf>
    <xf numFmtId="171" fontId="13" fillId="0" borderId="3" xfId="0" applyNumberFormat="1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 vertical="center"/>
    </xf>
    <xf numFmtId="14" fontId="10" fillId="4" borderId="1" xfId="0" applyNumberFormat="1" applyFont="1" applyFill="1" applyBorder="1" applyAlignment="1" applyProtection="1">
      <alignment horizontal="center" vertical="center"/>
    </xf>
    <xf numFmtId="171" fontId="7" fillId="0" borderId="1" xfId="0" applyNumberFormat="1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14" fontId="10" fillId="4" borderId="1" xfId="0" applyNumberFormat="1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0" fillId="4" borderId="6" xfId="0" applyFont="1" applyFill="1" applyBorder="1" applyAlignment="1" applyProtection="1">
      <alignment horizontal="center"/>
    </xf>
    <xf numFmtId="0" fontId="10" fillId="4" borderId="3" xfId="0" applyFont="1" applyFill="1" applyBorder="1" applyAlignment="1" applyProtection="1">
      <alignment horizontal="center"/>
    </xf>
    <xf numFmtId="171" fontId="7" fillId="2" borderId="1" xfId="0" applyNumberFormat="1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14" fontId="10" fillId="4" borderId="4" xfId="0" applyNumberFormat="1" applyFont="1" applyFill="1" applyBorder="1" applyAlignment="1" applyProtection="1">
      <alignment horizontal="center" vertical="center"/>
    </xf>
    <xf numFmtId="171" fontId="13" fillId="2" borderId="1" xfId="0" applyNumberFormat="1" applyFont="1" applyFill="1" applyBorder="1" applyAlignment="1" applyProtection="1">
      <alignment horizontal="center" vertical="center"/>
    </xf>
  </cellXfs>
  <cellStyles count="8">
    <cellStyle name="Moeda" xfId="1" builtinId="4"/>
    <cellStyle name="Moeda 2" xfId="2" xr:uid="{00000000-0005-0000-0000-000001000000}"/>
    <cellStyle name="Normal" xfId="0" builtinId="0"/>
    <cellStyle name="Normal 2" xfId="5" xr:uid="{00000000-0005-0000-0000-000003000000}"/>
    <cellStyle name="Separador de milhares 2" xfId="3" xr:uid="{00000000-0005-0000-0000-000004000000}"/>
    <cellStyle name="Separador de milhares 2 2" xfId="4" xr:uid="{00000000-0005-0000-0000-000005000000}"/>
    <cellStyle name="Vírgula" xfId="7" builtinId="3"/>
    <cellStyle name="Vírgula 2" xfId="6" xr:uid="{00000000-0005-0000-0000-000007000000}"/>
  </cellStyles>
  <dxfs count="2459"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3" tint="0.79998168889431442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9999"/>
      <rgbColor rgb="00B2B2B2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3399"/>
      <color rgb="FFFF5050"/>
      <color rgb="FFFF66FF"/>
      <color rgb="FFFF9900"/>
      <color rgb="FFFFFF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2</xdr:row>
      <xdr:rowOff>9526</xdr:rowOff>
    </xdr:from>
    <xdr:to>
      <xdr:col>5</xdr:col>
      <xdr:colOff>8660</xdr:colOff>
      <xdr:row>7</xdr:row>
      <xdr:rowOff>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2251" y="255589"/>
          <a:ext cx="4175847" cy="82391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baseline="0">
              <a:solidFill>
                <a:schemeClr val="tx2">
                  <a:lumMod val="75000"/>
                </a:schemeClr>
              </a:solidFill>
            </a:rPr>
            <a:t>Secretaria Executiva de Assistência Social</a:t>
          </a:r>
        </a:p>
        <a:p>
          <a:r>
            <a:rPr lang="pt-BR" sz="1200" baseline="0">
              <a:solidFill>
                <a:schemeClr val="tx2">
                  <a:lumMod val="75000"/>
                </a:schemeClr>
              </a:solidFill>
            </a:rPr>
            <a:t>Fundo Estadual de Assistência Social - FEAS</a:t>
          </a:r>
        </a:p>
        <a:p>
          <a:endParaRPr lang="pt-BR" sz="100" b="1">
            <a:solidFill>
              <a:schemeClr val="accent1"/>
            </a:solidFill>
          </a:endParaRPr>
        </a:p>
        <a:p>
          <a:r>
            <a:rPr lang="pt-BR" sz="1400" b="1">
              <a:solidFill>
                <a:schemeClr val="accent1"/>
              </a:solidFill>
            </a:rPr>
            <a:t>Relatório Financeiro das Parcelas Pagas - 2020</a:t>
          </a:r>
        </a:p>
      </xdr:txBody>
    </xdr:sp>
    <xdr:clientData/>
  </xdr:twoCellAnchor>
  <xdr:twoCellAnchor editAs="oneCell">
    <xdr:from>
      <xdr:col>5</xdr:col>
      <xdr:colOff>637166</xdr:colOff>
      <xdr:row>1</xdr:row>
      <xdr:rowOff>73599</xdr:rowOff>
    </xdr:from>
    <xdr:to>
      <xdr:col>5</xdr:col>
      <xdr:colOff>2342389</xdr:colOff>
      <xdr:row>11</xdr:row>
      <xdr:rowOff>79375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50" t="8036" r="22049" b="10119"/>
        <a:stretch/>
      </xdr:blipFill>
      <xdr:spPr>
        <a:xfrm>
          <a:off x="5026604" y="160912"/>
          <a:ext cx="1705223" cy="1990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3" tint="0.59999389629810485"/>
  </sheetPr>
  <dimension ref="B1:M37"/>
  <sheetViews>
    <sheetView tabSelected="1" zoomScaleNormal="100" workbookViewId="0">
      <pane ySplit="13" topLeftCell="A14" activePane="bottomLeft" state="frozen"/>
      <selection pane="bottomLeft" activeCell="I17" sqref="I17"/>
    </sheetView>
  </sheetViews>
  <sheetFormatPr defaultColWidth="9.140625" defaultRowHeight="12.75" x14ac:dyDescent="0.2"/>
  <cols>
    <col min="1" max="2" width="1.7109375" style="128" customWidth="1"/>
    <col min="3" max="3" width="8" style="128" customWidth="1"/>
    <col min="4" max="4" width="28.28515625" style="128" customWidth="1"/>
    <col min="5" max="5" width="26.140625" style="128" customWidth="1"/>
    <col min="6" max="6" width="41.7109375" style="129" customWidth="1"/>
    <col min="7" max="8" width="1.7109375" style="128" customWidth="1"/>
    <col min="9" max="9" width="37.42578125" style="128" customWidth="1"/>
    <col min="10" max="258" width="9.140625" style="128"/>
    <col min="259" max="259" width="30" style="128" customWidth="1"/>
    <col min="260" max="260" width="30.5703125" style="128" customWidth="1"/>
    <col min="261" max="261" width="19.42578125" style="128" customWidth="1"/>
    <col min="262" max="262" width="34.28515625" style="128" customWidth="1"/>
    <col min="263" max="263" width="26.7109375" style="128" customWidth="1"/>
    <col min="264" max="264" width="33.42578125" style="128" customWidth="1"/>
    <col min="265" max="265" width="37.42578125" style="128" customWidth="1"/>
    <col min="266" max="514" width="9.140625" style="128"/>
    <col min="515" max="515" width="30" style="128" customWidth="1"/>
    <col min="516" max="516" width="30.5703125" style="128" customWidth="1"/>
    <col min="517" max="517" width="19.42578125" style="128" customWidth="1"/>
    <col min="518" max="518" width="34.28515625" style="128" customWidth="1"/>
    <col min="519" max="519" width="26.7109375" style="128" customWidth="1"/>
    <col min="520" max="520" width="33.42578125" style="128" customWidth="1"/>
    <col min="521" max="521" width="37.42578125" style="128" customWidth="1"/>
    <col min="522" max="770" width="9.140625" style="128"/>
    <col min="771" max="771" width="30" style="128" customWidth="1"/>
    <col min="772" max="772" width="30.5703125" style="128" customWidth="1"/>
    <col min="773" max="773" width="19.42578125" style="128" customWidth="1"/>
    <col min="774" max="774" width="34.28515625" style="128" customWidth="1"/>
    <col min="775" max="775" width="26.7109375" style="128" customWidth="1"/>
    <col min="776" max="776" width="33.42578125" style="128" customWidth="1"/>
    <col min="777" max="777" width="37.42578125" style="128" customWidth="1"/>
    <col min="778" max="1026" width="9.140625" style="128"/>
    <col min="1027" max="1027" width="30" style="128" customWidth="1"/>
    <col min="1028" max="1028" width="30.5703125" style="128" customWidth="1"/>
    <col min="1029" max="1029" width="19.42578125" style="128" customWidth="1"/>
    <col min="1030" max="1030" width="34.28515625" style="128" customWidth="1"/>
    <col min="1031" max="1031" width="26.7109375" style="128" customWidth="1"/>
    <col min="1032" max="1032" width="33.42578125" style="128" customWidth="1"/>
    <col min="1033" max="1033" width="37.42578125" style="128" customWidth="1"/>
    <col min="1034" max="1282" width="9.140625" style="128"/>
    <col min="1283" max="1283" width="30" style="128" customWidth="1"/>
    <col min="1284" max="1284" width="30.5703125" style="128" customWidth="1"/>
    <col min="1285" max="1285" width="19.42578125" style="128" customWidth="1"/>
    <col min="1286" max="1286" width="34.28515625" style="128" customWidth="1"/>
    <col min="1287" max="1287" width="26.7109375" style="128" customWidth="1"/>
    <col min="1288" max="1288" width="33.42578125" style="128" customWidth="1"/>
    <col min="1289" max="1289" width="37.42578125" style="128" customWidth="1"/>
    <col min="1290" max="1538" width="9.140625" style="128"/>
    <col min="1539" max="1539" width="30" style="128" customWidth="1"/>
    <col min="1540" max="1540" width="30.5703125" style="128" customWidth="1"/>
    <col min="1541" max="1541" width="19.42578125" style="128" customWidth="1"/>
    <col min="1542" max="1542" width="34.28515625" style="128" customWidth="1"/>
    <col min="1543" max="1543" width="26.7109375" style="128" customWidth="1"/>
    <col min="1544" max="1544" width="33.42578125" style="128" customWidth="1"/>
    <col min="1545" max="1545" width="37.42578125" style="128" customWidth="1"/>
    <col min="1546" max="1794" width="9.140625" style="128"/>
    <col min="1795" max="1795" width="30" style="128" customWidth="1"/>
    <col min="1796" max="1796" width="30.5703125" style="128" customWidth="1"/>
    <col min="1797" max="1797" width="19.42578125" style="128" customWidth="1"/>
    <col min="1798" max="1798" width="34.28515625" style="128" customWidth="1"/>
    <col min="1799" max="1799" width="26.7109375" style="128" customWidth="1"/>
    <col min="1800" max="1800" width="33.42578125" style="128" customWidth="1"/>
    <col min="1801" max="1801" width="37.42578125" style="128" customWidth="1"/>
    <col min="1802" max="2050" width="9.140625" style="128"/>
    <col min="2051" max="2051" width="30" style="128" customWidth="1"/>
    <col min="2052" max="2052" width="30.5703125" style="128" customWidth="1"/>
    <col min="2053" max="2053" width="19.42578125" style="128" customWidth="1"/>
    <col min="2054" max="2054" width="34.28515625" style="128" customWidth="1"/>
    <col min="2055" max="2055" width="26.7109375" style="128" customWidth="1"/>
    <col min="2056" max="2056" width="33.42578125" style="128" customWidth="1"/>
    <col min="2057" max="2057" width="37.42578125" style="128" customWidth="1"/>
    <col min="2058" max="2306" width="9.140625" style="128"/>
    <col min="2307" max="2307" width="30" style="128" customWidth="1"/>
    <col min="2308" max="2308" width="30.5703125" style="128" customWidth="1"/>
    <col min="2309" max="2309" width="19.42578125" style="128" customWidth="1"/>
    <col min="2310" max="2310" width="34.28515625" style="128" customWidth="1"/>
    <col min="2311" max="2311" width="26.7109375" style="128" customWidth="1"/>
    <col min="2312" max="2312" width="33.42578125" style="128" customWidth="1"/>
    <col min="2313" max="2313" width="37.42578125" style="128" customWidth="1"/>
    <col min="2314" max="2562" width="9.140625" style="128"/>
    <col min="2563" max="2563" width="30" style="128" customWidth="1"/>
    <col min="2564" max="2564" width="30.5703125" style="128" customWidth="1"/>
    <col min="2565" max="2565" width="19.42578125" style="128" customWidth="1"/>
    <col min="2566" max="2566" width="34.28515625" style="128" customWidth="1"/>
    <col min="2567" max="2567" width="26.7109375" style="128" customWidth="1"/>
    <col min="2568" max="2568" width="33.42578125" style="128" customWidth="1"/>
    <col min="2569" max="2569" width="37.42578125" style="128" customWidth="1"/>
    <col min="2570" max="2818" width="9.140625" style="128"/>
    <col min="2819" max="2819" width="30" style="128" customWidth="1"/>
    <col min="2820" max="2820" width="30.5703125" style="128" customWidth="1"/>
    <col min="2821" max="2821" width="19.42578125" style="128" customWidth="1"/>
    <col min="2822" max="2822" width="34.28515625" style="128" customWidth="1"/>
    <col min="2823" max="2823" width="26.7109375" style="128" customWidth="1"/>
    <col min="2824" max="2824" width="33.42578125" style="128" customWidth="1"/>
    <col min="2825" max="2825" width="37.42578125" style="128" customWidth="1"/>
    <col min="2826" max="3074" width="9.140625" style="128"/>
    <col min="3075" max="3075" width="30" style="128" customWidth="1"/>
    <col min="3076" max="3076" width="30.5703125" style="128" customWidth="1"/>
    <col min="3077" max="3077" width="19.42578125" style="128" customWidth="1"/>
    <col min="3078" max="3078" width="34.28515625" style="128" customWidth="1"/>
    <col min="3079" max="3079" width="26.7109375" style="128" customWidth="1"/>
    <col min="3080" max="3080" width="33.42578125" style="128" customWidth="1"/>
    <col min="3081" max="3081" width="37.42578125" style="128" customWidth="1"/>
    <col min="3082" max="3330" width="9.140625" style="128"/>
    <col min="3331" max="3331" width="30" style="128" customWidth="1"/>
    <col min="3332" max="3332" width="30.5703125" style="128" customWidth="1"/>
    <col min="3333" max="3333" width="19.42578125" style="128" customWidth="1"/>
    <col min="3334" max="3334" width="34.28515625" style="128" customWidth="1"/>
    <col min="3335" max="3335" width="26.7109375" style="128" customWidth="1"/>
    <col min="3336" max="3336" width="33.42578125" style="128" customWidth="1"/>
    <col min="3337" max="3337" width="37.42578125" style="128" customWidth="1"/>
    <col min="3338" max="3586" width="9.140625" style="128"/>
    <col min="3587" max="3587" width="30" style="128" customWidth="1"/>
    <col min="3588" max="3588" width="30.5703125" style="128" customWidth="1"/>
    <col min="3589" max="3589" width="19.42578125" style="128" customWidth="1"/>
    <col min="3590" max="3590" width="34.28515625" style="128" customWidth="1"/>
    <col min="3591" max="3591" width="26.7109375" style="128" customWidth="1"/>
    <col min="3592" max="3592" width="33.42578125" style="128" customWidth="1"/>
    <col min="3593" max="3593" width="37.42578125" style="128" customWidth="1"/>
    <col min="3594" max="3842" width="9.140625" style="128"/>
    <col min="3843" max="3843" width="30" style="128" customWidth="1"/>
    <col min="3844" max="3844" width="30.5703125" style="128" customWidth="1"/>
    <col min="3845" max="3845" width="19.42578125" style="128" customWidth="1"/>
    <col min="3846" max="3846" width="34.28515625" style="128" customWidth="1"/>
    <col min="3847" max="3847" width="26.7109375" style="128" customWidth="1"/>
    <col min="3848" max="3848" width="33.42578125" style="128" customWidth="1"/>
    <col min="3849" max="3849" width="37.42578125" style="128" customWidth="1"/>
    <col min="3850" max="4098" width="9.140625" style="128"/>
    <col min="4099" max="4099" width="30" style="128" customWidth="1"/>
    <col min="4100" max="4100" width="30.5703125" style="128" customWidth="1"/>
    <col min="4101" max="4101" width="19.42578125" style="128" customWidth="1"/>
    <col min="4102" max="4102" width="34.28515625" style="128" customWidth="1"/>
    <col min="4103" max="4103" width="26.7109375" style="128" customWidth="1"/>
    <col min="4104" max="4104" width="33.42578125" style="128" customWidth="1"/>
    <col min="4105" max="4105" width="37.42578125" style="128" customWidth="1"/>
    <col min="4106" max="4354" width="9.140625" style="128"/>
    <col min="4355" max="4355" width="30" style="128" customWidth="1"/>
    <col min="4356" max="4356" width="30.5703125" style="128" customWidth="1"/>
    <col min="4357" max="4357" width="19.42578125" style="128" customWidth="1"/>
    <col min="4358" max="4358" width="34.28515625" style="128" customWidth="1"/>
    <col min="4359" max="4359" width="26.7109375" style="128" customWidth="1"/>
    <col min="4360" max="4360" width="33.42578125" style="128" customWidth="1"/>
    <col min="4361" max="4361" width="37.42578125" style="128" customWidth="1"/>
    <col min="4362" max="4610" width="9.140625" style="128"/>
    <col min="4611" max="4611" width="30" style="128" customWidth="1"/>
    <col min="4612" max="4612" width="30.5703125" style="128" customWidth="1"/>
    <col min="4613" max="4613" width="19.42578125" style="128" customWidth="1"/>
    <col min="4614" max="4614" width="34.28515625" style="128" customWidth="1"/>
    <col min="4615" max="4615" width="26.7109375" style="128" customWidth="1"/>
    <col min="4616" max="4616" width="33.42578125" style="128" customWidth="1"/>
    <col min="4617" max="4617" width="37.42578125" style="128" customWidth="1"/>
    <col min="4618" max="4866" width="9.140625" style="128"/>
    <col min="4867" max="4867" width="30" style="128" customWidth="1"/>
    <col min="4868" max="4868" width="30.5703125" style="128" customWidth="1"/>
    <col min="4869" max="4869" width="19.42578125" style="128" customWidth="1"/>
    <col min="4870" max="4870" width="34.28515625" style="128" customWidth="1"/>
    <col min="4871" max="4871" width="26.7109375" style="128" customWidth="1"/>
    <col min="4872" max="4872" width="33.42578125" style="128" customWidth="1"/>
    <col min="4873" max="4873" width="37.42578125" style="128" customWidth="1"/>
    <col min="4874" max="5122" width="9.140625" style="128"/>
    <col min="5123" max="5123" width="30" style="128" customWidth="1"/>
    <col min="5124" max="5124" width="30.5703125" style="128" customWidth="1"/>
    <col min="5125" max="5125" width="19.42578125" style="128" customWidth="1"/>
    <col min="5126" max="5126" width="34.28515625" style="128" customWidth="1"/>
    <col min="5127" max="5127" width="26.7109375" style="128" customWidth="1"/>
    <col min="5128" max="5128" width="33.42578125" style="128" customWidth="1"/>
    <col min="5129" max="5129" width="37.42578125" style="128" customWidth="1"/>
    <col min="5130" max="5378" width="9.140625" style="128"/>
    <col min="5379" max="5379" width="30" style="128" customWidth="1"/>
    <col min="5380" max="5380" width="30.5703125" style="128" customWidth="1"/>
    <col min="5381" max="5381" width="19.42578125" style="128" customWidth="1"/>
    <col min="5382" max="5382" width="34.28515625" style="128" customWidth="1"/>
    <col min="5383" max="5383" width="26.7109375" style="128" customWidth="1"/>
    <col min="5384" max="5384" width="33.42578125" style="128" customWidth="1"/>
    <col min="5385" max="5385" width="37.42578125" style="128" customWidth="1"/>
    <col min="5386" max="5634" width="9.140625" style="128"/>
    <col min="5635" max="5635" width="30" style="128" customWidth="1"/>
    <col min="5636" max="5636" width="30.5703125" style="128" customWidth="1"/>
    <col min="5637" max="5637" width="19.42578125" style="128" customWidth="1"/>
    <col min="5638" max="5638" width="34.28515625" style="128" customWidth="1"/>
    <col min="5639" max="5639" width="26.7109375" style="128" customWidth="1"/>
    <col min="5640" max="5640" width="33.42578125" style="128" customWidth="1"/>
    <col min="5641" max="5641" width="37.42578125" style="128" customWidth="1"/>
    <col min="5642" max="5890" width="9.140625" style="128"/>
    <col min="5891" max="5891" width="30" style="128" customWidth="1"/>
    <col min="5892" max="5892" width="30.5703125" style="128" customWidth="1"/>
    <col min="5893" max="5893" width="19.42578125" style="128" customWidth="1"/>
    <col min="5894" max="5894" width="34.28515625" style="128" customWidth="1"/>
    <col min="5895" max="5895" width="26.7109375" style="128" customWidth="1"/>
    <col min="5896" max="5896" width="33.42578125" style="128" customWidth="1"/>
    <col min="5897" max="5897" width="37.42578125" style="128" customWidth="1"/>
    <col min="5898" max="6146" width="9.140625" style="128"/>
    <col min="6147" max="6147" width="30" style="128" customWidth="1"/>
    <col min="6148" max="6148" width="30.5703125" style="128" customWidth="1"/>
    <col min="6149" max="6149" width="19.42578125" style="128" customWidth="1"/>
    <col min="6150" max="6150" width="34.28515625" style="128" customWidth="1"/>
    <col min="6151" max="6151" width="26.7109375" style="128" customWidth="1"/>
    <col min="6152" max="6152" width="33.42578125" style="128" customWidth="1"/>
    <col min="6153" max="6153" width="37.42578125" style="128" customWidth="1"/>
    <col min="6154" max="6402" width="9.140625" style="128"/>
    <col min="6403" max="6403" width="30" style="128" customWidth="1"/>
    <col min="6404" max="6404" width="30.5703125" style="128" customWidth="1"/>
    <col min="6405" max="6405" width="19.42578125" style="128" customWidth="1"/>
    <col min="6406" max="6406" width="34.28515625" style="128" customWidth="1"/>
    <col min="6407" max="6407" width="26.7109375" style="128" customWidth="1"/>
    <col min="6408" max="6408" width="33.42578125" style="128" customWidth="1"/>
    <col min="6409" max="6409" width="37.42578125" style="128" customWidth="1"/>
    <col min="6410" max="6658" width="9.140625" style="128"/>
    <col min="6659" max="6659" width="30" style="128" customWidth="1"/>
    <col min="6660" max="6660" width="30.5703125" style="128" customWidth="1"/>
    <col min="6661" max="6661" width="19.42578125" style="128" customWidth="1"/>
    <col min="6662" max="6662" width="34.28515625" style="128" customWidth="1"/>
    <col min="6663" max="6663" width="26.7109375" style="128" customWidth="1"/>
    <col min="6664" max="6664" width="33.42578125" style="128" customWidth="1"/>
    <col min="6665" max="6665" width="37.42578125" style="128" customWidth="1"/>
    <col min="6666" max="6914" width="9.140625" style="128"/>
    <col min="6915" max="6915" width="30" style="128" customWidth="1"/>
    <col min="6916" max="6916" width="30.5703125" style="128" customWidth="1"/>
    <col min="6917" max="6917" width="19.42578125" style="128" customWidth="1"/>
    <col min="6918" max="6918" width="34.28515625" style="128" customWidth="1"/>
    <col min="6919" max="6919" width="26.7109375" style="128" customWidth="1"/>
    <col min="6920" max="6920" width="33.42578125" style="128" customWidth="1"/>
    <col min="6921" max="6921" width="37.42578125" style="128" customWidth="1"/>
    <col min="6922" max="7170" width="9.140625" style="128"/>
    <col min="7171" max="7171" width="30" style="128" customWidth="1"/>
    <col min="7172" max="7172" width="30.5703125" style="128" customWidth="1"/>
    <col min="7173" max="7173" width="19.42578125" style="128" customWidth="1"/>
    <col min="7174" max="7174" width="34.28515625" style="128" customWidth="1"/>
    <col min="7175" max="7175" width="26.7109375" style="128" customWidth="1"/>
    <col min="7176" max="7176" width="33.42578125" style="128" customWidth="1"/>
    <col min="7177" max="7177" width="37.42578125" style="128" customWidth="1"/>
    <col min="7178" max="7426" width="9.140625" style="128"/>
    <col min="7427" max="7427" width="30" style="128" customWidth="1"/>
    <col min="7428" max="7428" width="30.5703125" style="128" customWidth="1"/>
    <col min="7429" max="7429" width="19.42578125" style="128" customWidth="1"/>
    <col min="7430" max="7430" width="34.28515625" style="128" customWidth="1"/>
    <col min="7431" max="7431" width="26.7109375" style="128" customWidth="1"/>
    <col min="7432" max="7432" width="33.42578125" style="128" customWidth="1"/>
    <col min="7433" max="7433" width="37.42578125" style="128" customWidth="1"/>
    <col min="7434" max="7682" width="9.140625" style="128"/>
    <col min="7683" max="7683" width="30" style="128" customWidth="1"/>
    <col min="7684" max="7684" width="30.5703125" style="128" customWidth="1"/>
    <col min="7685" max="7685" width="19.42578125" style="128" customWidth="1"/>
    <col min="7686" max="7686" width="34.28515625" style="128" customWidth="1"/>
    <col min="7687" max="7687" width="26.7109375" style="128" customWidth="1"/>
    <col min="7688" max="7688" width="33.42578125" style="128" customWidth="1"/>
    <col min="7689" max="7689" width="37.42578125" style="128" customWidth="1"/>
    <col min="7690" max="7938" width="9.140625" style="128"/>
    <col min="7939" max="7939" width="30" style="128" customWidth="1"/>
    <col min="7940" max="7940" width="30.5703125" style="128" customWidth="1"/>
    <col min="7941" max="7941" width="19.42578125" style="128" customWidth="1"/>
    <col min="7942" max="7942" width="34.28515625" style="128" customWidth="1"/>
    <col min="7943" max="7943" width="26.7109375" style="128" customWidth="1"/>
    <col min="7944" max="7944" width="33.42578125" style="128" customWidth="1"/>
    <col min="7945" max="7945" width="37.42578125" style="128" customWidth="1"/>
    <col min="7946" max="8194" width="9.140625" style="128"/>
    <col min="8195" max="8195" width="30" style="128" customWidth="1"/>
    <col min="8196" max="8196" width="30.5703125" style="128" customWidth="1"/>
    <col min="8197" max="8197" width="19.42578125" style="128" customWidth="1"/>
    <col min="8198" max="8198" width="34.28515625" style="128" customWidth="1"/>
    <col min="8199" max="8199" width="26.7109375" style="128" customWidth="1"/>
    <col min="8200" max="8200" width="33.42578125" style="128" customWidth="1"/>
    <col min="8201" max="8201" width="37.42578125" style="128" customWidth="1"/>
    <col min="8202" max="8450" width="9.140625" style="128"/>
    <col min="8451" max="8451" width="30" style="128" customWidth="1"/>
    <col min="8452" max="8452" width="30.5703125" style="128" customWidth="1"/>
    <col min="8453" max="8453" width="19.42578125" style="128" customWidth="1"/>
    <col min="8454" max="8454" width="34.28515625" style="128" customWidth="1"/>
    <col min="8455" max="8455" width="26.7109375" style="128" customWidth="1"/>
    <col min="8456" max="8456" width="33.42578125" style="128" customWidth="1"/>
    <col min="8457" max="8457" width="37.42578125" style="128" customWidth="1"/>
    <col min="8458" max="8706" width="9.140625" style="128"/>
    <col min="8707" max="8707" width="30" style="128" customWidth="1"/>
    <col min="8708" max="8708" width="30.5703125" style="128" customWidth="1"/>
    <col min="8709" max="8709" width="19.42578125" style="128" customWidth="1"/>
    <col min="8710" max="8710" width="34.28515625" style="128" customWidth="1"/>
    <col min="8711" max="8711" width="26.7109375" style="128" customWidth="1"/>
    <col min="8712" max="8712" width="33.42578125" style="128" customWidth="1"/>
    <col min="8713" max="8713" width="37.42578125" style="128" customWidth="1"/>
    <col min="8714" max="8962" width="9.140625" style="128"/>
    <col min="8963" max="8963" width="30" style="128" customWidth="1"/>
    <col min="8964" max="8964" width="30.5703125" style="128" customWidth="1"/>
    <col min="8965" max="8965" width="19.42578125" style="128" customWidth="1"/>
    <col min="8966" max="8966" width="34.28515625" style="128" customWidth="1"/>
    <col min="8967" max="8967" width="26.7109375" style="128" customWidth="1"/>
    <col min="8968" max="8968" width="33.42578125" style="128" customWidth="1"/>
    <col min="8969" max="8969" width="37.42578125" style="128" customWidth="1"/>
    <col min="8970" max="9218" width="9.140625" style="128"/>
    <col min="9219" max="9219" width="30" style="128" customWidth="1"/>
    <col min="9220" max="9220" width="30.5703125" style="128" customWidth="1"/>
    <col min="9221" max="9221" width="19.42578125" style="128" customWidth="1"/>
    <col min="9222" max="9222" width="34.28515625" style="128" customWidth="1"/>
    <col min="9223" max="9223" width="26.7109375" style="128" customWidth="1"/>
    <col min="9224" max="9224" width="33.42578125" style="128" customWidth="1"/>
    <col min="9225" max="9225" width="37.42578125" style="128" customWidth="1"/>
    <col min="9226" max="9474" width="9.140625" style="128"/>
    <col min="9475" max="9475" width="30" style="128" customWidth="1"/>
    <col min="9476" max="9476" width="30.5703125" style="128" customWidth="1"/>
    <col min="9477" max="9477" width="19.42578125" style="128" customWidth="1"/>
    <col min="9478" max="9478" width="34.28515625" style="128" customWidth="1"/>
    <col min="9479" max="9479" width="26.7109375" style="128" customWidth="1"/>
    <col min="9480" max="9480" width="33.42578125" style="128" customWidth="1"/>
    <col min="9481" max="9481" width="37.42578125" style="128" customWidth="1"/>
    <col min="9482" max="9730" width="9.140625" style="128"/>
    <col min="9731" max="9731" width="30" style="128" customWidth="1"/>
    <col min="9732" max="9732" width="30.5703125" style="128" customWidth="1"/>
    <col min="9733" max="9733" width="19.42578125" style="128" customWidth="1"/>
    <col min="9734" max="9734" width="34.28515625" style="128" customWidth="1"/>
    <col min="9735" max="9735" width="26.7109375" style="128" customWidth="1"/>
    <col min="9736" max="9736" width="33.42578125" style="128" customWidth="1"/>
    <col min="9737" max="9737" width="37.42578125" style="128" customWidth="1"/>
    <col min="9738" max="9986" width="9.140625" style="128"/>
    <col min="9987" max="9987" width="30" style="128" customWidth="1"/>
    <col min="9988" max="9988" width="30.5703125" style="128" customWidth="1"/>
    <col min="9989" max="9989" width="19.42578125" style="128" customWidth="1"/>
    <col min="9990" max="9990" width="34.28515625" style="128" customWidth="1"/>
    <col min="9991" max="9991" width="26.7109375" style="128" customWidth="1"/>
    <col min="9992" max="9992" width="33.42578125" style="128" customWidth="1"/>
    <col min="9993" max="9993" width="37.42578125" style="128" customWidth="1"/>
    <col min="9994" max="10242" width="9.140625" style="128"/>
    <col min="10243" max="10243" width="30" style="128" customWidth="1"/>
    <col min="10244" max="10244" width="30.5703125" style="128" customWidth="1"/>
    <col min="10245" max="10245" width="19.42578125" style="128" customWidth="1"/>
    <col min="10246" max="10246" width="34.28515625" style="128" customWidth="1"/>
    <col min="10247" max="10247" width="26.7109375" style="128" customWidth="1"/>
    <col min="10248" max="10248" width="33.42578125" style="128" customWidth="1"/>
    <col min="10249" max="10249" width="37.42578125" style="128" customWidth="1"/>
    <col min="10250" max="10498" width="9.140625" style="128"/>
    <col min="10499" max="10499" width="30" style="128" customWidth="1"/>
    <col min="10500" max="10500" width="30.5703125" style="128" customWidth="1"/>
    <col min="10501" max="10501" width="19.42578125" style="128" customWidth="1"/>
    <col min="10502" max="10502" width="34.28515625" style="128" customWidth="1"/>
    <col min="10503" max="10503" width="26.7109375" style="128" customWidth="1"/>
    <col min="10504" max="10504" width="33.42578125" style="128" customWidth="1"/>
    <col min="10505" max="10505" width="37.42578125" style="128" customWidth="1"/>
    <col min="10506" max="10754" width="9.140625" style="128"/>
    <col min="10755" max="10755" width="30" style="128" customWidth="1"/>
    <col min="10756" max="10756" width="30.5703125" style="128" customWidth="1"/>
    <col min="10757" max="10757" width="19.42578125" style="128" customWidth="1"/>
    <col min="10758" max="10758" width="34.28515625" style="128" customWidth="1"/>
    <col min="10759" max="10759" width="26.7109375" style="128" customWidth="1"/>
    <col min="10760" max="10760" width="33.42578125" style="128" customWidth="1"/>
    <col min="10761" max="10761" width="37.42578125" style="128" customWidth="1"/>
    <col min="10762" max="11010" width="9.140625" style="128"/>
    <col min="11011" max="11011" width="30" style="128" customWidth="1"/>
    <col min="11012" max="11012" width="30.5703125" style="128" customWidth="1"/>
    <col min="11013" max="11013" width="19.42578125" style="128" customWidth="1"/>
    <col min="11014" max="11014" width="34.28515625" style="128" customWidth="1"/>
    <col min="11015" max="11015" width="26.7109375" style="128" customWidth="1"/>
    <col min="11016" max="11016" width="33.42578125" style="128" customWidth="1"/>
    <col min="11017" max="11017" width="37.42578125" style="128" customWidth="1"/>
    <col min="11018" max="11266" width="9.140625" style="128"/>
    <col min="11267" max="11267" width="30" style="128" customWidth="1"/>
    <col min="11268" max="11268" width="30.5703125" style="128" customWidth="1"/>
    <col min="11269" max="11269" width="19.42578125" style="128" customWidth="1"/>
    <col min="11270" max="11270" width="34.28515625" style="128" customWidth="1"/>
    <col min="11271" max="11271" width="26.7109375" style="128" customWidth="1"/>
    <col min="11272" max="11272" width="33.42578125" style="128" customWidth="1"/>
    <col min="11273" max="11273" width="37.42578125" style="128" customWidth="1"/>
    <col min="11274" max="11522" width="9.140625" style="128"/>
    <col min="11523" max="11523" width="30" style="128" customWidth="1"/>
    <col min="11524" max="11524" width="30.5703125" style="128" customWidth="1"/>
    <col min="11525" max="11525" width="19.42578125" style="128" customWidth="1"/>
    <col min="11526" max="11526" width="34.28515625" style="128" customWidth="1"/>
    <col min="11527" max="11527" width="26.7109375" style="128" customWidth="1"/>
    <col min="11528" max="11528" width="33.42578125" style="128" customWidth="1"/>
    <col min="11529" max="11529" width="37.42578125" style="128" customWidth="1"/>
    <col min="11530" max="11778" width="9.140625" style="128"/>
    <col min="11779" max="11779" width="30" style="128" customWidth="1"/>
    <col min="11780" max="11780" width="30.5703125" style="128" customWidth="1"/>
    <col min="11781" max="11781" width="19.42578125" style="128" customWidth="1"/>
    <col min="11782" max="11782" width="34.28515625" style="128" customWidth="1"/>
    <col min="11783" max="11783" width="26.7109375" style="128" customWidth="1"/>
    <col min="11784" max="11784" width="33.42578125" style="128" customWidth="1"/>
    <col min="11785" max="11785" width="37.42578125" style="128" customWidth="1"/>
    <col min="11786" max="12034" width="9.140625" style="128"/>
    <col min="12035" max="12035" width="30" style="128" customWidth="1"/>
    <col min="12036" max="12036" width="30.5703125" style="128" customWidth="1"/>
    <col min="12037" max="12037" width="19.42578125" style="128" customWidth="1"/>
    <col min="12038" max="12038" width="34.28515625" style="128" customWidth="1"/>
    <col min="12039" max="12039" width="26.7109375" style="128" customWidth="1"/>
    <col min="12040" max="12040" width="33.42578125" style="128" customWidth="1"/>
    <col min="12041" max="12041" width="37.42578125" style="128" customWidth="1"/>
    <col min="12042" max="12290" width="9.140625" style="128"/>
    <col min="12291" max="12291" width="30" style="128" customWidth="1"/>
    <col min="12292" max="12292" width="30.5703125" style="128" customWidth="1"/>
    <col min="12293" max="12293" width="19.42578125" style="128" customWidth="1"/>
    <col min="12294" max="12294" width="34.28515625" style="128" customWidth="1"/>
    <col min="12295" max="12295" width="26.7109375" style="128" customWidth="1"/>
    <col min="12296" max="12296" width="33.42578125" style="128" customWidth="1"/>
    <col min="12297" max="12297" width="37.42578125" style="128" customWidth="1"/>
    <col min="12298" max="12546" width="9.140625" style="128"/>
    <col min="12547" max="12547" width="30" style="128" customWidth="1"/>
    <col min="12548" max="12548" width="30.5703125" style="128" customWidth="1"/>
    <col min="12549" max="12549" width="19.42578125" style="128" customWidth="1"/>
    <col min="12550" max="12550" width="34.28515625" style="128" customWidth="1"/>
    <col min="12551" max="12551" width="26.7109375" style="128" customWidth="1"/>
    <col min="12552" max="12552" width="33.42578125" style="128" customWidth="1"/>
    <col min="12553" max="12553" width="37.42578125" style="128" customWidth="1"/>
    <col min="12554" max="12802" width="9.140625" style="128"/>
    <col min="12803" max="12803" width="30" style="128" customWidth="1"/>
    <col min="12804" max="12804" width="30.5703125" style="128" customWidth="1"/>
    <col min="12805" max="12805" width="19.42578125" style="128" customWidth="1"/>
    <col min="12806" max="12806" width="34.28515625" style="128" customWidth="1"/>
    <col min="12807" max="12807" width="26.7109375" style="128" customWidth="1"/>
    <col min="12808" max="12808" width="33.42578125" style="128" customWidth="1"/>
    <col min="12809" max="12809" width="37.42578125" style="128" customWidth="1"/>
    <col min="12810" max="13058" width="9.140625" style="128"/>
    <col min="13059" max="13059" width="30" style="128" customWidth="1"/>
    <col min="13060" max="13060" width="30.5703125" style="128" customWidth="1"/>
    <col min="13061" max="13061" width="19.42578125" style="128" customWidth="1"/>
    <col min="13062" max="13062" width="34.28515625" style="128" customWidth="1"/>
    <col min="13063" max="13063" width="26.7109375" style="128" customWidth="1"/>
    <col min="13064" max="13064" width="33.42578125" style="128" customWidth="1"/>
    <col min="13065" max="13065" width="37.42578125" style="128" customWidth="1"/>
    <col min="13066" max="13314" width="9.140625" style="128"/>
    <col min="13315" max="13315" width="30" style="128" customWidth="1"/>
    <col min="13316" max="13316" width="30.5703125" style="128" customWidth="1"/>
    <col min="13317" max="13317" width="19.42578125" style="128" customWidth="1"/>
    <col min="13318" max="13318" width="34.28515625" style="128" customWidth="1"/>
    <col min="13319" max="13319" width="26.7109375" style="128" customWidth="1"/>
    <col min="13320" max="13320" width="33.42578125" style="128" customWidth="1"/>
    <col min="13321" max="13321" width="37.42578125" style="128" customWidth="1"/>
    <col min="13322" max="13570" width="9.140625" style="128"/>
    <col min="13571" max="13571" width="30" style="128" customWidth="1"/>
    <col min="13572" max="13572" width="30.5703125" style="128" customWidth="1"/>
    <col min="13573" max="13573" width="19.42578125" style="128" customWidth="1"/>
    <col min="13574" max="13574" width="34.28515625" style="128" customWidth="1"/>
    <col min="13575" max="13575" width="26.7109375" style="128" customWidth="1"/>
    <col min="13576" max="13576" width="33.42578125" style="128" customWidth="1"/>
    <col min="13577" max="13577" width="37.42578125" style="128" customWidth="1"/>
    <col min="13578" max="13826" width="9.140625" style="128"/>
    <col min="13827" max="13827" width="30" style="128" customWidth="1"/>
    <col min="13828" max="13828" width="30.5703125" style="128" customWidth="1"/>
    <col min="13829" max="13829" width="19.42578125" style="128" customWidth="1"/>
    <col min="13830" max="13830" width="34.28515625" style="128" customWidth="1"/>
    <col min="13831" max="13831" width="26.7109375" style="128" customWidth="1"/>
    <col min="13832" max="13832" width="33.42578125" style="128" customWidth="1"/>
    <col min="13833" max="13833" width="37.42578125" style="128" customWidth="1"/>
    <col min="13834" max="14082" width="9.140625" style="128"/>
    <col min="14083" max="14083" width="30" style="128" customWidth="1"/>
    <col min="14084" max="14084" width="30.5703125" style="128" customWidth="1"/>
    <col min="14085" max="14085" width="19.42578125" style="128" customWidth="1"/>
    <col min="14086" max="14086" width="34.28515625" style="128" customWidth="1"/>
    <col min="14087" max="14087" width="26.7109375" style="128" customWidth="1"/>
    <col min="14088" max="14088" width="33.42578125" style="128" customWidth="1"/>
    <col min="14089" max="14089" width="37.42578125" style="128" customWidth="1"/>
    <col min="14090" max="14338" width="9.140625" style="128"/>
    <col min="14339" max="14339" width="30" style="128" customWidth="1"/>
    <col min="14340" max="14340" width="30.5703125" style="128" customWidth="1"/>
    <col min="14341" max="14341" width="19.42578125" style="128" customWidth="1"/>
    <col min="14342" max="14342" width="34.28515625" style="128" customWidth="1"/>
    <col min="14343" max="14343" width="26.7109375" style="128" customWidth="1"/>
    <col min="14344" max="14344" width="33.42578125" style="128" customWidth="1"/>
    <col min="14345" max="14345" width="37.42578125" style="128" customWidth="1"/>
    <col min="14346" max="14594" width="9.140625" style="128"/>
    <col min="14595" max="14595" width="30" style="128" customWidth="1"/>
    <col min="14596" max="14596" width="30.5703125" style="128" customWidth="1"/>
    <col min="14597" max="14597" width="19.42578125" style="128" customWidth="1"/>
    <col min="14598" max="14598" width="34.28515625" style="128" customWidth="1"/>
    <col min="14599" max="14599" width="26.7109375" style="128" customWidth="1"/>
    <col min="14600" max="14600" width="33.42578125" style="128" customWidth="1"/>
    <col min="14601" max="14601" width="37.42578125" style="128" customWidth="1"/>
    <col min="14602" max="14850" width="9.140625" style="128"/>
    <col min="14851" max="14851" width="30" style="128" customWidth="1"/>
    <col min="14852" max="14852" width="30.5703125" style="128" customWidth="1"/>
    <col min="14853" max="14853" width="19.42578125" style="128" customWidth="1"/>
    <col min="14854" max="14854" width="34.28515625" style="128" customWidth="1"/>
    <col min="14855" max="14855" width="26.7109375" style="128" customWidth="1"/>
    <col min="14856" max="14856" width="33.42578125" style="128" customWidth="1"/>
    <col min="14857" max="14857" width="37.42578125" style="128" customWidth="1"/>
    <col min="14858" max="15106" width="9.140625" style="128"/>
    <col min="15107" max="15107" width="30" style="128" customWidth="1"/>
    <col min="15108" max="15108" width="30.5703125" style="128" customWidth="1"/>
    <col min="15109" max="15109" width="19.42578125" style="128" customWidth="1"/>
    <col min="15110" max="15110" width="34.28515625" style="128" customWidth="1"/>
    <col min="15111" max="15111" width="26.7109375" style="128" customWidth="1"/>
    <col min="15112" max="15112" width="33.42578125" style="128" customWidth="1"/>
    <col min="15113" max="15113" width="37.42578125" style="128" customWidth="1"/>
    <col min="15114" max="15362" width="9.140625" style="128"/>
    <col min="15363" max="15363" width="30" style="128" customWidth="1"/>
    <col min="15364" max="15364" width="30.5703125" style="128" customWidth="1"/>
    <col min="15365" max="15365" width="19.42578125" style="128" customWidth="1"/>
    <col min="15366" max="15366" width="34.28515625" style="128" customWidth="1"/>
    <col min="15367" max="15367" width="26.7109375" style="128" customWidth="1"/>
    <col min="15368" max="15368" width="33.42578125" style="128" customWidth="1"/>
    <col min="15369" max="15369" width="37.42578125" style="128" customWidth="1"/>
    <col min="15370" max="15618" width="9.140625" style="128"/>
    <col min="15619" max="15619" width="30" style="128" customWidth="1"/>
    <col min="15620" max="15620" width="30.5703125" style="128" customWidth="1"/>
    <col min="15621" max="15621" width="19.42578125" style="128" customWidth="1"/>
    <col min="15622" max="15622" width="34.28515625" style="128" customWidth="1"/>
    <col min="15623" max="15623" width="26.7109375" style="128" customWidth="1"/>
    <col min="15624" max="15624" width="33.42578125" style="128" customWidth="1"/>
    <col min="15625" max="15625" width="37.42578125" style="128" customWidth="1"/>
    <col min="15626" max="15874" width="9.140625" style="128"/>
    <col min="15875" max="15875" width="30" style="128" customWidth="1"/>
    <col min="15876" max="15876" width="30.5703125" style="128" customWidth="1"/>
    <col min="15877" max="15877" width="19.42578125" style="128" customWidth="1"/>
    <col min="15878" max="15878" width="34.28515625" style="128" customWidth="1"/>
    <col min="15879" max="15879" width="26.7109375" style="128" customWidth="1"/>
    <col min="15880" max="15880" width="33.42578125" style="128" customWidth="1"/>
    <col min="15881" max="15881" width="37.42578125" style="128" customWidth="1"/>
    <col min="15882" max="16130" width="9.140625" style="128"/>
    <col min="16131" max="16131" width="30" style="128" customWidth="1"/>
    <col min="16132" max="16132" width="30.5703125" style="128" customWidth="1"/>
    <col min="16133" max="16133" width="19.42578125" style="128" customWidth="1"/>
    <col min="16134" max="16134" width="34.28515625" style="128" customWidth="1"/>
    <col min="16135" max="16135" width="26.7109375" style="128" customWidth="1"/>
    <col min="16136" max="16136" width="33.42578125" style="128" customWidth="1"/>
    <col min="16137" max="16137" width="37.42578125" style="128" customWidth="1"/>
    <col min="16138" max="16384" width="9.140625" style="128"/>
  </cols>
  <sheetData>
    <row r="1" spans="2:13" ht="6.75" customHeight="1" thickBot="1" x14ac:dyDescent="0.25"/>
    <row r="2" spans="2:13" x14ac:dyDescent="0.2">
      <c r="B2" s="130"/>
      <c r="C2" s="131"/>
      <c r="D2" s="131"/>
      <c r="E2" s="131"/>
      <c r="F2" s="132"/>
      <c r="G2" s="133"/>
    </row>
    <row r="3" spans="2:13" x14ac:dyDescent="0.2">
      <c r="B3" s="134"/>
      <c r="G3" s="135"/>
    </row>
    <row r="4" spans="2:13" x14ac:dyDescent="0.2">
      <c r="B4" s="134"/>
      <c r="G4" s="135"/>
    </row>
    <row r="5" spans="2:13" x14ac:dyDescent="0.2">
      <c r="B5" s="134"/>
      <c r="G5" s="135"/>
    </row>
    <row r="6" spans="2:13" x14ac:dyDescent="0.2">
      <c r="B6" s="134"/>
      <c r="G6" s="135"/>
    </row>
    <row r="7" spans="2:13" x14ac:dyDescent="0.2">
      <c r="B7" s="134"/>
      <c r="G7" s="135"/>
    </row>
    <row r="8" spans="2:13" x14ac:dyDescent="0.2">
      <c r="B8" s="134"/>
      <c r="G8" s="135"/>
    </row>
    <row r="9" spans="2:13" s="140" customFormat="1" ht="30" customHeight="1" x14ac:dyDescent="0.25">
      <c r="B9" s="136"/>
      <c r="C9" s="208" t="s">
        <v>1029</v>
      </c>
      <c r="D9" s="208"/>
      <c r="E9" s="169" t="s">
        <v>959</v>
      </c>
      <c r="F9" s="138"/>
      <c r="G9" s="139"/>
    </row>
    <row r="10" spans="2:13" s="140" customFormat="1" ht="20.100000000000001" customHeight="1" x14ac:dyDescent="0.25">
      <c r="B10" s="136"/>
      <c r="C10" s="209" t="s">
        <v>894</v>
      </c>
      <c r="D10" s="209"/>
      <c r="E10" s="141" t="str">
        <f>VLOOKUP(E9,CRAS!1:1048576,2,FALSE)</f>
        <v>RD 12 - Região Metropolitana</v>
      </c>
      <c r="F10" s="142"/>
      <c r="G10" s="139"/>
    </row>
    <row r="11" spans="2:13" s="140" customFormat="1" ht="20.100000000000001" customHeight="1" x14ac:dyDescent="0.25">
      <c r="B11" s="136"/>
      <c r="C11" s="209" t="s">
        <v>895</v>
      </c>
      <c r="D11" s="209"/>
      <c r="E11" s="141" t="str">
        <f>VLOOKUP(E9,CRAS!1:1048576,3,FALSE)</f>
        <v>12.909.643/0001-31</v>
      </c>
      <c r="F11" s="142"/>
      <c r="G11" s="139"/>
    </row>
    <row r="12" spans="2:13" x14ac:dyDescent="0.2">
      <c r="B12" s="134"/>
      <c r="C12" s="143"/>
      <c r="D12" s="145"/>
      <c r="E12" s="146"/>
      <c r="F12" s="144"/>
      <c r="G12" s="135"/>
      <c r="I12" s="171"/>
      <c r="J12" s="171"/>
      <c r="K12" s="171"/>
      <c r="L12" s="171"/>
      <c r="M12" s="171"/>
    </row>
    <row r="13" spans="2:13" ht="30" customHeight="1" x14ac:dyDescent="0.2">
      <c r="B13" s="134"/>
      <c r="C13" s="208" t="s">
        <v>1026</v>
      </c>
      <c r="D13" s="208"/>
      <c r="E13" s="211" t="s">
        <v>1305</v>
      </c>
      <c r="F13" s="211"/>
      <c r="G13" s="147"/>
      <c r="H13" s="148"/>
      <c r="I13" s="172"/>
      <c r="J13" s="171"/>
      <c r="K13" s="171"/>
      <c r="L13" s="171"/>
      <c r="M13" s="171"/>
    </row>
    <row r="14" spans="2:13" ht="12.75" customHeight="1" x14ac:dyDescent="0.2">
      <c r="B14" s="134"/>
      <c r="C14" s="209" t="s">
        <v>892</v>
      </c>
      <c r="D14" s="209"/>
      <c r="E14" s="212" t="str">
        <f>IF(E13=CRAS!A1,VLOOKUP(E9,CRAS!1:1048576,4,FALSE),IF(E13=CREAS!A1,VLOOKUP(E9,CREAS!1:1048576,4,FALSE),IF(E13=CREAS_FEDERAL!A1,VLOOKUP(E9,CREAS_FEDERAL!1:1048576,4,FALSE),IF(E13=ACOLHIMENTO!A1,VLOOKUP(E9,ACOLHIMENTO!1:1048576,4,FALSE),IF(E13=MSE!A1,VLOOKUP(E9,MSE!1:1048576,4,FALSE),IF(E13=RESIDENCIA_INCLUSIVA!A1,VLOOKUP(E9,RESIDENCIA_INCLUSIVA!1:1048576,4,FALSE),IF(E13=BENEFICIO_EVENTUAL!A1,VLOOKUP(E9,BENEFICIO_EVENTUAL!1:1048576,4,FALSE),IF(E13=PROGRAMA_ATITUDE!A1,VLOOKUP(E9,PROGRAMA_ATITUDE!1:1048576,4,FALSE),IF(E13='COVID_19_BENEF EVENTUAL '!A1,VLOOKUP(E9,'COVID_19_BENEF EVENTUAL '!1:1048576,4,FALSE))))))))))</f>
        <v>005/2017</v>
      </c>
      <c r="F14" s="212"/>
      <c r="G14" s="149"/>
      <c r="I14" s="171"/>
      <c r="J14" s="171"/>
      <c r="K14" s="171"/>
      <c r="L14" s="171"/>
      <c r="M14" s="171"/>
    </row>
    <row r="15" spans="2:13" ht="12.75" customHeight="1" x14ac:dyDescent="0.2">
      <c r="B15" s="134"/>
      <c r="C15" s="213" t="s">
        <v>893</v>
      </c>
      <c r="D15" s="213"/>
      <c r="E15" s="212" t="str">
        <f>IF(E13=CRAS!A1,VLOOKUP(E9,CRAS!1:1048576,5,FALSE),IF(E13=CREAS!A1,VLOOKUP(E9,CREAS!1:1048576,5,FALSE),IF(E13=CREAS_FEDERAL!A1,VLOOKUP(E9,CREAS_FEDERAL!1:1048576,5,FALSE),IF(E13=ACOLHIMENTO!A1,VLOOKUP(E9,ACOLHIMENTO!1:1048576,5,FALSE),IF(E13=MSE!A1,VLOOKUP(E9,MSE!1:1048576,5,FALSE),IF(E13=RESIDENCIA_INCLUSIVA!A1,VLOOKUP(E9,RESIDENCIA_INCLUSIVA!1:1048576,5,FALSE),IF(E13=BENEFICIO_EVENTUAL!A1,VLOOKUP(E9,BENEFICIO_EVENTUAL!1:1048576,5,FALSE),IF(E13=PROGRAMA_ATITUDE!A1,VLOOKUP(E9,PROGRAMA_ATITUDE!1:1048576,5,FALSE),IF(E13='COVID_19_BENEF EVENTUAL '!A1,VLOOKUP(E9,'COVID_19_BENEF EVENTUAL '!1:1048576,5,FALSE))))))))))</f>
        <v>BB- 3503-3 / 372212-9</v>
      </c>
      <c r="F15" s="212"/>
      <c r="G15" s="149"/>
      <c r="I15" s="171"/>
      <c r="J15" s="171"/>
      <c r="K15" s="171"/>
      <c r="L15" s="171"/>
      <c r="M15" s="171"/>
    </row>
    <row r="16" spans="2:13" ht="12.75" customHeight="1" x14ac:dyDescent="0.2">
      <c r="B16" s="134"/>
      <c r="C16" s="209" t="s">
        <v>896</v>
      </c>
      <c r="D16" s="209"/>
      <c r="E16" s="212">
        <f>IF(E13=CRAS!A1,VLOOKUP(E9,CRAS!1:1048576,6,FALSE),IF(E13=CREAS!A1,VLOOKUP(E9,CREAS!1:1048576,6,FALSE),IF(E13=CREAS_FEDERAL!A1,VLOOKUP(E9,CREAS_FEDERAL!1:1048576,6,FALSE),IF(E13=ACOLHIMENTO!A1,VLOOKUP(E9,ACOLHIMENTO!1:1048576,6,FALSE),IF(E13=MSE!A1,VLOOKUP(E9,MSE!1:1048576,6,FALSE),IF(E13=RESIDENCIA_INCLUSIVA!A1,VLOOKUP(E9,RESIDENCIA_INCLUSIVA!1:1048576,6,FALSE),IF(E13=BENEFICIO_EVENTUAL!A1,VLOOKUP(E9,BENEFICIO_EVENTUAL!1:1048576,6,FALSE),IF(E13=PROGRAMA_ATITUDE!A1,VLOOKUP(E9,PROGRAMA_ATITUDE!1:1048576,6,FALSE),IF(E13='COVID_19_BENEF EVENTUAL '!A1,VLOOKUP(E9,'COVID_19_BENEF EVENTUAL '!1:1048576,6,FALSE))))))))))</f>
        <v>1</v>
      </c>
      <c r="F16" s="212"/>
      <c r="G16" s="150"/>
      <c r="I16" s="171"/>
      <c r="J16" s="171"/>
      <c r="K16" s="171"/>
      <c r="L16" s="171"/>
      <c r="M16" s="171"/>
    </row>
    <row r="17" spans="2:13" ht="12.75" customHeight="1" x14ac:dyDescent="0.35">
      <c r="B17" s="134"/>
      <c r="C17" s="209" t="s">
        <v>898</v>
      </c>
      <c r="D17" s="209"/>
      <c r="E17" s="210">
        <f>IF(E13=CRAS!A1,VLOOKUP(E9,CRAS!1:1048576,8,FALSE),IF(E13=CREAS!A1,VLOOKUP(E9,CREAS!1:1048576,8,FALSE),IF(E13=CREAS_FEDERAL!A1,VLOOKUP(E9,CREAS_FEDERAL!1:1048576,8,FALSE),IF(E13=ACOLHIMENTO!A1,VLOOKUP(E9,ACOLHIMENTO!1:1048576,7,FALSE),IF(E13=MSE!A1,VLOOKUP(E9,MSE!1:1048576,7,FALSE),IF(E13=RESIDENCIA_INCLUSIVA!A1,VLOOKUP(E9,RESIDENCIA_INCLUSIVA!1:1048576,7,FALSE),IF(E13=BENEFICIO_EVENTUAL!A1,VLOOKUP(E9,BENEFICIO_EVENTUAL!1:1048576,7,FALSE),IF(E13=PROGRAMA_ATITUDE!A1,VLOOKUP(E9,PROGRAMA_ATITUDE!1:1048576,7,FALSE),IF(E13='COVID_19_BENEF EVENTUAL '!A1,VLOOKUP(E9,'COVID_19_BENEF EVENTUAL '!1:1048576,7,FALSE))))))))))</f>
        <v>12000</v>
      </c>
      <c r="F17" s="210"/>
      <c r="G17" s="135"/>
      <c r="I17" s="170"/>
      <c r="J17" s="171"/>
      <c r="K17" s="173"/>
      <c r="L17" s="171"/>
      <c r="M17" s="171"/>
    </row>
    <row r="18" spans="2:13" ht="12.75" customHeight="1" x14ac:dyDescent="0.35">
      <c r="B18" s="134"/>
      <c r="C18" s="209" t="s">
        <v>900</v>
      </c>
      <c r="D18" s="209"/>
      <c r="E18" s="210">
        <f>IF(E13=CRAS!A1,VLOOKUP(E9,CRAS!1:1048576,9,FALSE),IF(E13=CREAS!A1,VLOOKUP(E9,CREAS!1:1048576,9,FALSE),IF(E13=CREAS_FEDERAL!A1,VLOOKUP(E9,CREAS_FEDERAL!1:1048576,9,FALSE),IF(E13=ACOLHIMENTO!A1,VLOOKUP(E9,ACOLHIMENTO!1:1048576,8,FALSE),IF(E13=MSE!A1,VLOOKUP(E9,MSE!1:1048576,8,FALSE),IF(E13=RESIDENCIA_INCLUSIVA!A1,VLOOKUP(E9,RESIDENCIA_INCLUSIVA!1:1048576,8,FALSE),IF(E13=BENEFICIO_EVENTUAL!A1,VLOOKUP(E9,BENEFICIO_EVENTUAL!1:1048576,8,FALSE),IF(E13=PROGRAMA_ATITUDE!A1,VLOOKUP(E9,PROGRAMA_ATITUDE!1:1048576,8,FALSE),IF(E13='COVID_19_BENEF EVENTUAL '!A1,VLOOKUP(E9,'COVID_19_BENEF EVENTUAL '!1:1048576,8,FALSE))))))))))</f>
        <v>12000</v>
      </c>
      <c r="F18" s="210"/>
      <c r="G18" s="135"/>
      <c r="I18" s="171"/>
      <c r="J18" s="171"/>
      <c r="K18" s="174"/>
      <c r="L18" s="171"/>
      <c r="M18" s="171"/>
    </row>
    <row r="19" spans="2:13" x14ac:dyDescent="0.2">
      <c r="B19" s="134"/>
      <c r="C19" s="151"/>
      <c r="D19" s="151"/>
      <c r="E19" s="151"/>
      <c r="F19" s="144"/>
      <c r="G19" s="152"/>
      <c r="I19" s="171"/>
      <c r="J19" s="171"/>
      <c r="K19" s="171"/>
      <c r="L19" s="171"/>
      <c r="M19" s="171"/>
    </row>
    <row r="20" spans="2:13" ht="30" customHeight="1" x14ac:dyDescent="0.45">
      <c r="B20" s="134"/>
      <c r="C20" s="153" t="s">
        <v>952</v>
      </c>
      <c r="D20" s="153" t="s">
        <v>901</v>
      </c>
      <c r="E20" s="153" t="s">
        <v>902</v>
      </c>
      <c r="F20" s="137" t="s">
        <v>903</v>
      </c>
      <c r="G20" s="135"/>
      <c r="I20" s="171"/>
      <c r="J20" s="171"/>
      <c r="K20" s="175"/>
      <c r="L20" s="171"/>
      <c r="M20" s="171"/>
    </row>
    <row r="21" spans="2:13" ht="15" customHeight="1" x14ac:dyDescent="0.2">
      <c r="B21" s="134"/>
      <c r="C21" s="154" t="str">
        <f>IF(E16&gt;=1,"1ª","")</f>
        <v>1ª</v>
      </c>
      <c r="D21" s="155">
        <f>IF(AND(E13=CRAS!A1,C21="1ª"),VLOOKUP(E9,CRAS!1:1048576,11,FALSE),IF(AND(E13=CREAS!A1,C21="1ª"),VLOOKUP(E9,CREAS!1:1048576,11,FALSE),IF(AND(E13=CREAS_FEDERAL!A1,C21="1ª"),VLOOKUP(E9,CREAS_FEDERAL!1:1048576,11,FALSE),IF(AND(E13=ACOLHIMENTO!A1,C21="1ª"),VLOOKUP(E9,ACOLHIMENTO!1:1048576,10,FALSE),IF(AND(E13=MSE!A1,C21="1ª"),VLOOKUP(E9,MSE!1:1048576,10,FALSE),IF(AND(E13=RESIDENCIA_INCLUSIVA!A1,C21="1ª"),VLOOKUP(E9,RESIDENCIA_INCLUSIVA!1:1048576,10,FALSE),IF(AND(E13=BENEFICIO_EVENTUAL!A1,C21="1ª"),VLOOKUP(E9,BENEFICIO_EVENTUAL!1:1048576,10,FALSE),IF(AND(E13=PROGRAMA_ATITUDE!A1,C21="1ª"),VLOOKUP(E9,PROGRAMA_ATITUDE!1:1048576,10,FALSE),IF(AND(E13='COVID_19_BENEF EVENTUAL '!A1,C21="1ª"),VLOOKUP(E9,'COVID_19_BENEF EVENTUAL '!1:1048576,10,FALSE),"")))))))))</f>
        <v>43928.370821759258</v>
      </c>
      <c r="E21" s="156">
        <f>IF(AND(E13=CRAS!A1,C21="1ª"),VLOOKUP(E9,CRAS!1:1048576,10,FALSE),IF(AND(E13=CREAS!A1,C21="1ª"),VLOOKUP(E9,CREAS!1:1048576,10,FALSE),IF(AND(E13=CREAS_FEDERAL!A1,C21="1ª"),VLOOKUP(E9,CREAS_FEDERAL!1:1048576,10,FALSE),IF(AND(E13=ACOLHIMENTO!A1,C21="1ª"),VLOOKUP(E9,ACOLHIMENTO!1:1048576,9,FALSE),IF(AND(E13=MSE!A1,C21="1ª"),VLOOKUP(E9,MSE!1:1048576,9,FALSE),IF(AND(E13=RESIDENCIA_INCLUSIVA!A1,C21="1ª"),VLOOKUP(E9,RESIDENCIA_INCLUSIVA!1:1048576,9,FALSE),IF(AND(E13=BENEFICIO_EVENTUAL!A1,C21="1ª"),VLOOKUP(E9,BENEFICIO_EVENTUAL!1:1048576,9,FALSE),IF(AND(E13=PROGRAMA_ATITUDE!A1,C21="1ª"),VLOOKUP(E9,PROGRAMA_ATITUDE!1:1048576,9,FALSE),IF(AND(E13='COVID_19_BENEF EVENTUAL '!A1,C21="1ª"),VLOOKUP(E9,'COVID_19_BENEF EVENTUAL '!1:1048576,9,FALSE),"")))))))))</f>
        <v>12000</v>
      </c>
      <c r="F21" s="157" t="str">
        <f>IF(AND(E13=CRAS!A1,C21="1ª"),VLOOKUP(E9,CRAS!1:1048576,12,FALSE),IF(AND(E13=CREAS!A1,C21="1ª"),VLOOKUP(E9,CREAS!1:1048576,12,FALSE),IF(AND(E13=CREAS_FEDERAL!A1,C21="1ª"),VLOOKUP(E9,CREAS_FEDERAL!1:1048576,12,FALSE),IF(AND(E13=ACOLHIMENTO!A1,C21="1ª"),VLOOKUP(E9,ACOLHIMENTO!1:1048576,11,FALSE),IF(AND(E13=MSE!A1,C21="1ª"),VLOOKUP(E9,MSE!1:1048576,11,FALSE),IF(AND(E13=RESIDENCIA_INCLUSIVA!A1,C21="1ª"),VLOOKUP(E9,RESIDENCIA_INCLUSIVA!1:1048576,11,FALSE),IF(AND(E13=BENEFICIO_EVENTUAL!A1,C21="1ª"),VLOOKUP(E9,BENEFICIO_EVENTUAL!1:1048576,11,FALSE),IF(AND(E13=PROGRAMA_ATITUDE!A1,C21="1ª"),VLOOKUP(E9,PROGRAMA_ATITUDE!1:1048576,11,FALSE),IF(AND(E13='COVID_19_BENEF EVENTUAL '!A1,C21="1ª"),VLOOKUP(E9,'COVID_19_BENEF EVENTUAL '!1:1048576,11,FALSE),"")))))))))</f>
        <v>-</v>
      </c>
      <c r="G21" s="158"/>
      <c r="I21" s="195"/>
      <c r="J21" s="171"/>
      <c r="K21" s="171"/>
      <c r="L21" s="171"/>
      <c r="M21" s="171"/>
    </row>
    <row r="22" spans="2:13" ht="15" customHeight="1" x14ac:dyDescent="0.2">
      <c r="B22" s="134"/>
      <c r="C22" s="154" t="str">
        <f>IF(E16&gt;=2,"2ª","")</f>
        <v/>
      </c>
      <c r="D22" s="155" t="str">
        <f>IF(AND(E13=CRAS!A1,C22="2ª"),VLOOKUP(E9,CRAS!1:1048576,14,FALSE),IF(AND(E13=CREAS!A1,C22="2ª"),VLOOKUP(E9,CREAS!1:1048576,14,FALSE),IF(AND(E13=CREAS_FEDERAL!A1,C22="2ª"),VLOOKUP(E9,CREAS_FEDERAL!1:1048576,14,FALSE),IF(AND(E13=ACOLHIMENTO!A1,C22="2ª"),VLOOKUP(E9,ACOLHIMENTO!1:1048576,13,FALSE),IF(AND(E13=MSE!A1,C22="2ª"),VLOOKUP(E9,MSE!1:1048576,13,FALSE),IF(AND(E13=RESIDENCIA_INCLUSIVA!A1,C22="2ª"),VLOOKUP(E9,RESIDENCIA_INCLUSIVA!1:1048576,13,FALSE),IF(AND(E13=PROGRAMA_ATITUDE!A1,C22="2ª"),VLOOKUP(E9,PROGRAMA_ATITUDE!1:1048576,13,FALSE),IF(AND(E13='COVID_19_BENEF EVENTUAL '!1:1048576,C22="2ª"),VLOOKUP(E9,'COVID_19_BENEF EVENTUAL '!1:1048576,13,FALSE),""))))))))</f>
        <v/>
      </c>
      <c r="E22" s="156" t="str">
        <f>IF(AND(E13=CRAS!A1,C22="2ª"),VLOOKUP(E9,CRAS!1:1048576,13,FALSE),IF(AND(E13=CREAS!A1,C22="2ª"),VLOOKUP(E9,CREAS!1:1048576,13,FALSE),IF(AND(E13=CREAS_FEDERAL!A1,C22="2ª"),VLOOKUP(E9,CREAS_FEDERAL!1:1048576,13,FALSE),IF(AND(E13=ACOLHIMENTO!A1,C22="2ª"),VLOOKUP(E9,ACOLHIMENTO!1:1048576,12,FALSE),IF(AND(E13=MSE!A1,C22="2ª"),VLOOKUP(E9,MSE!1:1048576,12,FALSE),IF(AND(E13=RESIDENCIA_INCLUSIVA!A1,C22="2ª"),VLOOKUP(E9,RESIDENCIA_INCLUSIVA!1:1048576,12,FALSE),IF(AND(E13=PROGRAMA_ATITUDE!A1,C22="2ª"),VLOOKUP(E9,PROGRAMA_ATITUDE!1:1048576,12,FALSE),IF(AND(E13='COVID_19_BENEF EVENTUAL '!A1,C22="2ª"),VLOOKUP(E9,'COVID_19_BENEF EVENTUAL '!1:1048576,12,FALSE),""))))))))</f>
        <v/>
      </c>
      <c r="F22" s="141" t="str">
        <f>IF(AND(E13=CRAS!A1,C22="2ª"),VLOOKUP(E9,CRAS!1:1048576,15,FALSE),IF(AND(E13=CREAS!A1,C22="2ª"),VLOOKUP(E9,CREAS!1:1048576,15,FALSE),IF(AND(E13=CREAS_FEDERAL!A1,C22="2ª"),VLOOKUP(E9,CREAS_FEDERAL!1:1048576,15,FALSE),IF(AND(E13=ACOLHIMENTO!A1,C22="2ª"),VLOOKUP(E9,ACOLHIMENTO!1:1048576,14,FALSE),IF(AND(E13=MSE!A1,C22="2ª"),VLOOKUP(E9,MSE!1:1048576,14,FALSE),IF(AND(E13=RESIDENCIA_INCLUSIVA!A1,C22="2ª"),VLOOKUP(E9,RESIDENCIA_INCLUSIVA!1:1048576,14,FALSE),IF(AND(E13=PROGRAMA_ATITUDE!A1,C22="2ª"),VLOOKUP(E9,PROGRAMA_ATITUDE!1:1048576,14,FALSE),IF(AND(E13='COVID_19_BENEF EVENTUAL '!A1,C22="2ª"),VLOOKUP(E9,'COVID_19_BENEF EVENTUAL '!1:1048576,14,FALSE),""))))))))</f>
        <v/>
      </c>
      <c r="G22" s="158"/>
      <c r="I22" s="195"/>
      <c r="J22" s="171"/>
      <c r="K22" s="171"/>
      <c r="L22" s="171"/>
      <c r="M22" s="171"/>
    </row>
    <row r="23" spans="2:13" ht="15" customHeight="1" x14ac:dyDescent="0.2">
      <c r="B23" s="134"/>
      <c r="C23" s="154" t="str">
        <f>IF(E16&gt;=3,"3ª","")</f>
        <v/>
      </c>
      <c r="D23" s="155" t="str">
        <f>IF(AND(E13=CRAS!A1,C23="3ª"),VLOOKUP(E9,CRAS!1:1048576,17,FALSE),IF(AND(E13=CREAS!A1,C23="3ª"),VLOOKUP(E9,CREAS!1:1048576,17,FALSE),IF(AND(E13=CREAS_FEDERAL!A1,C23="3ª"),VLOOKUP(E9,CREAS_FEDERAL!1:1048576,17,FALSE),IF(AND(E13=ACOLHIMENTO!A1,C23="3ª"),VLOOKUP(E9,ACOLHIMENTO!1:1048576,16,FALSE),IF(AND(E13=MSE!A1,C23="3ª"),VLOOKUP(E9,MSE!1:1048576,16,FALSE),IF(AND(E13=RESIDENCIA_INCLUSIVA!A1,C23="3ª"),VLOOKUP(E9,RESIDENCIA_INCLUSIVA!1:1048576,16,FALSE),IF(AND(E13=PROGRAMA_ATITUDE!A1,C23="3ª"),VLOOKUP(E9,PROGRAMA_ATITUDE!1:1048576,16,FALSE),IF(AND(E13='COVID_19_BENEF EVENTUAL '!1:1048576,C23="3ª"),VLOOKUP(E9,'COVID_19_BENEF EVENTUAL '!1:1048576,16,FALSE),""))))))))</f>
        <v/>
      </c>
      <c r="E23" s="156" t="str">
        <f>IF(AND(E13=CRAS!A1,C23="3ª"),VLOOKUP(E9,CRAS!1:1048576,16,FALSE),IF(AND(E13=CREAS!A1,C23="3ª"),VLOOKUP(E9,CREAS!1:1048576,16,FALSE),IF(AND(E13=CREAS_FEDERAL!A1,C23="3ª"),VLOOKUP(E9,CREAS_FEDERAL!1:1048576,16,FALSE),IF(AND(E13=ACOLHIMENTO!A1,C23="3ª"),VLOOKUP(E9,ACOLHIMENTO!1:1048576,15,FALSE),IF(AND(E13=MSE!A1,C23="3ª"),VLOOKUP(E9,MSE!1:1048576,15,FALSE),IF(AND(E13=RESIDENCIA_INCLUSIVA!A1,C23="3ª"),VLOOKUP(E9,RESIDENCIA_INCLUSIVA!1:1048576,15,FALSE),IF(AND(E13=PROGRAMA_ATITUDE!A1,C23="3ª"),VLOOKUP(E9,PROGRAMA_ATITUDE!1:1048576,15,FALSE),IF(AND(E13='COVID_19_BENEF EVENTUAL '!A1,C23="3ª"),VLOOKUP(E9,'COVID_19_BENEF EVENTUAL '!1:1048576,15,FALSE),""))))))))</f>
        <v/>
      </c>
      <c r="F23" s="141" t="str">
        <f>IF(AND(E13=CRAS!A1,C23="3ª"),VLOOKUP(E9,CRAS!1:1048576,18,FALSE),IF(AND(E13=CREAS!A1,C23="3ª"),VLOOKUP(E9,CREAS!1:1048576,18,FALSE),IF(AND(E13=CREAS_FEDERAL!A1,C23="3ª"),VLOOKUP(E9,CREAS_FEDERAL!1:1048576,18,FALSE),IF(AND(E13=ACOLHIMENTO!A1,C23="3ª"),VLOOKUP(E9,ACOLHIMENTO!1:1048576,17,FALSE),IF(AND(E13=MSE!A1,C23="3ª"),VLOOKUP(E9,MSE!1:1048576,17,FALSE),IF(AND(E13=RESIDENCIA_INCLUSIVA!A1,C23="3ª"),VLOOKUP(E9,RESIDENCIA_INCLUSIVA!1:1048576,17,FALSE),IF(AND(E13=PROGRAMA_ATITUDE!A1,C23="3ª"),VLOOKUP(E9,PROGRAMA_ATITUDE!1:1048576,17,FALSE),IF(AND(E13='COVID_19_BENEF EVENTUAL '!A1,C23="3ª"),VLOOKUP(E9,'COVID_19_BENEF EVENTUAL '!1:1048576,17,FALSE),""))))))))</f>
        <v/>
      </c>
      <c r="G23" s="158"/>
      <c r="I23" s="195"/>
      <c r="J23" s="171"/>
      <c r="K23" s="171"/>
      <c r="L23" s="171"/>
      <c r="M23" s="171"/>
    </row>
    <row r="24" spans="2:13" ht="15" customHeight="1" x14ac:dyDescent="0.2">
      <c r="B24" s="134"/>
      <c r="C24" s="154" t="str">
        <f>IF(E16&gt;=4,"4ª","")</f>
        <v/>
      </c>
      <c r="D24" s="155" t="str">
        <f>IF(AND(E13=CRAS!A1,C24="4ª"),VLOOKUP(E9,CRAS!1:1048576,20,FALSE),IF(AND(E13=CREAS!A1,C24="4ª"),VLOOKUP(E9,CREAS!1:1048576,20,FALSE),IF(AND(E13=CREAS_FEDERAL!A1,C24="4ª"),VLOOKUP(E9,CREAS_FEDERAL!1:1048576,20,FALSE),IF(AND(E13=ACOLHIMENTO!A1,C24="4ª"),VLOOKUP(E9,ACOLHIMENTO!1:1048576,19,FALSE),IF(AND(E13=MSE!A1,C24="4ª"),VLOOKUP(E9,MSE!1:1048576,19,FALSE),IF(AND(E13=RESIDENCIA_INCLUSIVA!A1,C24="4ª"),VLOOKUP(E9,RESIDENCIA_INCLUSIVA!1:1048576,19,FALSE),IF(AND(E13=PROGRAMA_ATITUDE!A1,C24="4ª"),VLOOKUP(E9,PROGRAMA_ATITUDE!1:1048576,19,FALSE),IF(AND(E13='COVID_19_BENEF EVENTUAL '!1:1048576,C24="4ª"),VLOOKUP(E9,'COVID_19_BENEF EVENTUAL '!1:1048576,19,FALSE),""))))))))</f>
        <v/>
      </c>
      <c r="E24" s="156" t="str">
        <f>IF(AND(E13=CRAS!A1,C24="4ª"),VLOOKUP(E9,CRAS!1:1048576,19,FALSE),IF(AND(E13=CREAS!A1,C24="4ª"),VLOOKUP(E9,CREAS!1:1048576,19,FALSE),IF(AND(E13=CREAS_FEDERAL!A1,C24="4ª"),VLOOKUP(E9,CREAS_FEDERAL!1:1048576,19,FALSE),IF(AND(E13=ACOLHIMENTO!A1,C24="4ª"),VLOOKUP(E9,ACOLHIMENTO!1:1048576,18,FALSE),IF(AND(E13=MSE!A1,C24="4ª"),VLOOKUP(E9,MSE!1:1048576,18,FALSE),IF(AND(E13=RESIDENCIA_INCLUSIVA!A1,C24="4ª"),VLOOKUP(E9,RESIDENCIA_INCLUSIVA!1:1048576,18,FALSE),IF(AND(E13=PROGRAMA_ATITUDE!A1,C24="4ª"),VLOOKUP(E9,PROGRAMA_ATITUDE!1:1048576,18,FALSE),IF(AND(E13='COVID_19_BENEF EVENTUAL '!A1,C24="4ª"),VLOOKUP(E9,'COVID_19_BENEF EVENTUAL '!1:1048576,18,FALSE),""))))))))</f>
        <v/>
      </c>
      <c r="F24" s="141" t="str">
        <f>IF(AND(E13=CRAS!A1,C24="4ª"),VLOOKUP(E9,CRAS!1:1048576,21,FALSE),IF(AND(E13=CREAS!A1,C24="4ª"),VLOOKUP(E9,CREAS!1:1048576,21,FALSE),IF(AND(E13=CREAS_FEDERAL!A1,C24="4ª"),VLOOKUP(E9,CREAS_FEDERAL!1:1048576,21,FALSE),IF(AND(E13=ACOLHIMENTO!A1,C24="4ª"),VLOOKUP(E9,ACOLHIMENTO!1:1048576,20,FALSE),IF(AND(E13=MSE!A1,C24="4ª"),VLOOKUP(E9,MSE!1:1048576,20,FALSE),IF(AND(E13=RESIDENCIA_INCLUSIVA!A1,C24="4ª"),VLOOKUP(E9,RESIDENCIA_INCLUSIVA!1:1048576,20,FALSE),IF(AND(E13=PROGRAMA_ATITUDE!A1,C24="4ª"),VLOOKUP(E9,PROGRAMA_ATITUDE!1:1048576,20,FALSE),IF(AND(E13='COVID_19_BENEF EVENTUAL '!A1,C24="4ª"),VLOOKUP(E9,'COVID_19_BENEF EVENTUAL '!1:1048576,20,FALSE),""))))))))</f>
        <v/>
      </c>
      <c r="G24" s="135"/>
      <c r="I24" s="195"/>
      <c r="J24" s="171"/>
      <c r="K24" s="171"/>
      <c r="L24" s="171"/>
      <c r="M24" s="171"/>
    </row>
    <row r="25" spans="2:13" ht="15" customHeight="1" x14ac:dyDescent="0.2">
      <c r="B25" s="134"/>
      <c r="C25" s="154" t="str">
        <f>IF(E16&gt;=5,"5ª","")</f>
        <v/>
      </c>
      <c r="D25" s="155" t="str">
        <f>IF(AND(E13=CRAS!A1,C25="5ª"),VLOOKUP(E9,CRAS!1:1048576,23,FALSE),IF(AND(E13=CREAS!A1,C25="5ª"),VLOOKUP(E9,CREAS!1:1048576,23,FALSE),IF(AND(E13=CREAS_FEDERAL!A1,C25="5ª"),VLOOKUP(E9,CREAS_FEDERAL!1:1048576,23,FALSE),IF(AND(E13=ACOLHIMENTO!A1,C25="5ª"),VLOOKUP(E9,ACOLHIMENTO!1:1048576,22,FALSE),IF(AND(E13=MSE!A1,C25="5ª"),VLOOKUP(E9,MSE!1:1048576,22,FALSE),IF(AND(E13=RESIDENCIA_INCLUSIVA!A1,C25="5ª"),VLOOKUP(E9,RESIDENCIA_INCLUSIVA!1:1048576,22,FALSE),IF(AND(E13=PROGRAMA_ATITUDE!A1,C25="5ª"),VLOOKUP(E9,PROGRAMA_ATITUDE!1:1048576,22,FALSE),IF(AND(E13='COVID_19_BENEF EVENTUAL '!1:1048576,C25="5ª"),VLOOKUP(E9,'COVID_19_BENEF EVENTUAL '!1:1048576,22,FALSE),""))))))))</f>
        <v/>
      </c>
      <c r="E25" s="156" t="str">
        <f>IF(AND(E13=CRAS!A1,C25="5ª"),VLOOKUP(E9,CRAS!1:1048576,22,FALSE),IF(AND(E13=CREAS!A1,C25="5ª"),VLOOKUP(E9,CREAS!1:1048576,22,FALSE),IF(AND(E13=CREAS_FEDERAL!A1,C25="5ª"),VLOOKUP(E9,CREAS_FEDERAL!1:1048576,22,FALSE),IF(AND(E13=ACOLHIMENTO!A1,C25="5ª"),VLOOKUP(E9,ACOLHIMENTO!1:1048576,21,FALSE),IF(AND(E13=MSE!A1,C25="5ª"),VLOOKUP(E9,MSE!1:1048576,21,FALSE),IF(AND(E13=RESIDENCIA_INCLUSIVA!A1,C25="5ª"),VLOOKUP(E9,RESIDENCIA_INCLUSIVA!1:1048576,21,FALSE),IF(AND(E13=PROGRAMA_ATITUDE!A1,C25="5ª"),VLOOKUP(E9,PROGRAMA_ATITUDE!1:1048576,21,FALSE),IF(AND(E13='COVID_19_BENEF EVENTUAL '!A1,C25="5ª"),VLOOKUP(E9,'COVID_19_BENEF EVENTUAL '!1:1048576,21,FALSE),""))))))))</f>
        <v/>
      </c>
      <c r="F25" s="141" t="str">
        <f>IF(AND(E13=CRAS!A1,C25="5ª"),VLOOKUP(E9,CRAS!1:1048576,24,FALSE),IF(AND(E13=CREAS!A1,C25="5ª"),VLOOKUP(E9,CREAS!1:1048576,24,FALSE),IF(AND(E13=CREAS_FEDERAL!A1,C25="5ª"),VLOOKUP(E9,CREAS_FEDERAL!1:1048576,24,FALSE),IF(AND(E13=ACOLHIMENTO!A1,C25="5ª"),VLOOKUP(E9,ACOLHIMENTO!1:1048576,23,FALSE),IF(AND(E13=MSE!A1,C25="5ª"),VLOOKUP(E9,MSE!1:1048576,23,FALSE),IF(AND(E13=RESIDENCIA_INCLUSIVA!A1,C25="5ª"),VLOOKUP(E9,RESIDENCIA_INCLUSIVA!1:1048576,23,FALSE),IF(AND(E13=PROGRAMA_ATITUDE!A1,C25="5ª"),VLOOKUP(E9,PROGRAMA_ATITUDE!1:1048576,23,FALSE),IF(AND(E13='COVID_19_BENEF EVENTUAL '!A1,C25="5ª"),VLOOKUP(E9,'COVID_19_BENEF EVENTUAL '!1:1048576,23,FALSE),""))))))))</f>
        <v/>
      </c>
      <c r="G25" s="135"/>
      <c r="I25" s="195"/>
      <c r="J25" s="171"/>
      <c r="K25" s="171"/>
      <c r="L25" s="171"/>
      <c r="M25" s="171"/>
    </row>
    <row r="26" spans="2:13" ht="15" customHeight="1" x14ac:dyDescent="0.2">
      <c r="B26" s="134"/>
      <c r="C26" s="154" t="str">
        <f>IF(E16&gt;=6,"6ª","")</f>
        <v/>
      </c>
      <c r="D26" s="155" t="str">
        <f>IF(AND(E13=CRAS!A1,C26="6ª"),VLOOKUP(E9,CRAS!1:1048576,26,FALSE),IF(AND(E13=CREAS!A1,C26="6ª"),VLOOKUP(E9,CREAS!1:1048576,26,FALSE),IF(AND(E13=CREAS_FEDERAL!A1,C26="6ª"),VLOOKUP(E9,CREAS_FEDERAL!1:1048576,26,FALSE),IF(AND(E13=ACOLHIMENTO!A1,C26="6ª"),VLOOKUP(E9,ACOLHIMENTO!1:1048576,25,FALSE),IF(AND(E13=MSE!A1,C26="6ª"),VLOOKUP(E9,MSE!1:1048576,25,FALSE),IF(AND(E13=RESIDENCIA_INCLUSIVA!A1,C26="6ª"),VLOOKUP(E9,RESIDENCIA_INCLUSIVA!1:1048576,25,FALSE),IF(AND(E13=PROGRAMA_ATITUDE!A1,C26="6ª"),VLOOKUP(E9,PROGRAMA_ATITUDE!1:1048576,25,FALSE),IF(AND(E13='COVID_19_BENEF EVENTUAL '!1:1048576,C26="6ª"),VLOOKUP(E9,'COVID_19_BENEF EVENTUAL '!1:1048576,25,FALSE),""))))))))</f>
        <v/>
      </c>
      <c r="E26" s="156" t="str">
        <f>IF(AND(E13=CRAS!A1,C26="6ª"),VLOOKUP(E9,CRAS!1:1048576,25,FALSE),IF(AND(E13=CREAS!A1,C26="6ª"),VLOOKUP(E9,CREAS!1:1048576,25,FALSE),IF(AND(E13=CREAS_FEDERAL!A1,C26="6ª"),VLOOKUP(E9,CREAS_FEDERAL!1:1048576,25,FALSE),IF(AND(E13=ACOLHIMENTO!A1,C26="6ª"),VLOOKUP(E9,ACOLHIMENTO!1:1048576,24,FALSE),IF(AND(E13=MSE!A1,C26="6ª"),VLOOKUP(E9,MSE!1:1048576,24,FALSE),IF(AND(E13=RESIDENCIA_INCLUSIVA!A1,C26="6ª"),VLOOKUP(E9,RESIDENCIA_INCLUSIVA!1:1048576,24,FALSE),IF(AND(E13=PROGRAMA_ATITUDE!A1,C26="6ª"),VLOOKUP(E9,PROGRAMA_ATITUDE!1:1048576,24,FALSE),IF(AND(E13='COVID_19_BENEF EVENTUAL '!A1,C26="6ª"),VLOOKUP(E9,'COVID_19_BENEF EVENTUAL '!1:1048576,24,FALSE),""))))))))</f>
        <v/>
      </c>
      <c r="F26" s="141" t="str">
        <f>IF(AND(E13=CRAS!A1,C26="6ª"),VLOOKUP(E9,CRAS!1:1048576,27,FALSE),IF(AND(E13=CREAS!A1,C26="6ª"),VLOOKUP(E9,CREAS!1:1048576,27,FALSE),IF(AND(E13=CREAS_FEDERAL!A1,C26="6ª"),VLOOKUP(E9,CREAS_FEDERAL!1:1048576,27,FALSE),IF(AND(E13=ACOLHIMENTO!A1,C26="6ª"),VLOOKUP(E9,ACOLHIMENTO!1:1048576,26,FALSE),IF(AND(E13=MSE!A1,C26="6ª"),VLOOKUP(E9,MSE!1:1048576,26,FALSE),IF(AND(E13=RESIDENCIA_INCLUSIVA!A1,C26="6ª"),VLOOKUP(E9,RESIDENCIA_INCLUSIVA!1:1048576,26,FALSE),IF(AND(E13=PROGRAMA_ATITUDE!A1,C26="6ª"),VLOOKUP(E9,PROGRAMA_ATITUDE!1:1048576,26,FALSE),IF(AND(E13='COVID_19_BENEF EVENTUAL '!A1,C26="6ª"),VLOOKUP(E9,'COVID_19_BENEF EVENTUAL '!1:1048576,26,FALSE),""))))))))</f>
        <v/>
      </c>
      <c r="G26" s="135"/>
      <c r="I26" s="195"/>
      <c r="J26" s="171"/>
      <c r="K26" s="171"/>
      <c r="L26" s="171"/>
      <c r="M26" s="171"/>
    </row>
    <row r="27" spans="2:13" ht="15" customHeight="1" x14ac:dyDescent="0.2">
      <c r="B27" s="134"/>
      <c r="C27" s="154" t="str">
        <f>IF(E16&gt;=7,"7ª","")</f>
        <v/>
      </c>
      <c r="D27" s="155" t="str">
        <f>IF(AND(E13=CRAS!A1,C27="7ª"),VLOOKUP(E9,CRAS!1:1048576,29,FALSE),IF(AND(E13=CREAS!A1,C27="7ª"),VLOOKUP(E9,CREAS!1:1048576,29,FALSE),IF(AND(E13=CREAS_FEDERAL!A1,C27="7ª"),VLOOKUP(E9,CREAS_FEDERAL!1:1048576,29,FALSE),IF(AND(E13=ACOLHIMENTO!A1,C27="7ª"),VLOOKUP(E9,ACOLHIMENTO!1:1048576,28,FALSE),IF(AND(E13=RESIDENCIA_INCLUSIVA!A1,C27="7ª"),VLOOKUP(E9,RESIDENCIA_INCLUSIVA!1:1048576,28,FALSE),IF(AND(E13=PROGRAMA_ATITUDE!A1,C27="7ª"),VLOOKUP(E9,PROGRAMA_ATITUDE!1:1048576,28,FALSE),IF(AND(E13='COVID_19_BENEF EVENTUAL '!1:1048576,C27="7ª"),VLOOKUP(E9,'COVID_19_BENEF EVENTUAL '!1:1048576,28,FALSE),"")))))))</f>
        <v/>
      </c>
      <c r="E27" s="156" t="str">
        <f>IF(AND(E13=CRAS!A1,C27="7ª"),VLOOKUP(E9,CRAS!1:1048576,28,FALSE),IF(AND(E13=CREAS!A1,C27="7ª"),VLOOKUP(E9,CREAS!1:1048576,28,FALSE),IF(AND(E13=CREAS_FEDERAL!A1,C27="7ª"),VLOOKUP(E9,CREAS_FEDERAL!1:1048576,28,FALSE),IF(AND(E13=ACOLHIMENTO!A1,C27="7ª"),VLOOKUP(E9,ACOLHIMENTO!1:1048576,27,FALSE),IF(AND(E13=RESIDENCIA_INCLUSIVA!A1,C27="7ª"),VLOOKUP(E9,RESIDENCIA_INCLUSIVA!1:1048576,27,FALSE),IF(AND(E13=PROGRAMA_ATITUDE!A1,C27="7ª"),VLOOKUP(E9,PROGRAMA_ATITUDE!1:1048576,27,FALSE),IF(AND(E13='COVID_19_BENEF EVENTUAL '!A1,C27="7ª"),VLOOKUP(E9,'COVID_19_BENEF EVENTUAL '!1:1048576,27,FALSE),"")))))))</f>
        <v/>
      </c>
      <c r="F27" s="141" t="str">
        <f>IF(AND(E13=CRAS!A1,C27="7ª"),VLOOKUP(E9,CRAS!1:1048576,30,FALSE),IF(AND(E13=CREAS!A1,C27="7ª"),VLOOKUP(E9,CREAS!1:1048576,30,FALSE),IF(AND(E13=CREAS_FEDERAL!A1,C27="7ª"),VLOOKUP(E9,CREAS_FEDERAL!1:1048576,30,FALSE),IF(AND(E13=ACOLHIMENTO!A1,C27="7ª"),VLOOKUP(E9,ACOLHIMENTO!1:1048576,29,FALSE),IF(AND(E13=RESIDENCIA_INCLUSIVA!A1,C27="7ª"),VLOOKUP(E9,RESIDENCIA_INCLUSIVA!1:1048576,29,FALSE),IF(AND(E13=PROGRAMA_ATITUDE!A1,C27="7ª"),VLOOKUP(E9,PROGRAMA_ATITUDE!1:1048576,29,FALSE),IF(AND(E13='COVID_19_BENEF EVENTUAL '!A1,C27="7ª"),VLOOKUP(E9,'COVID_19_BENEF EVENTUAL '!1:1048576,29,FALSE),"")))))))</f>
        <v/>
      </c>
      <c r="G27" s="135"/>
      <c r="I27" s="195"/>
      <c r="J27" s="171"/>
      <c r="K27" s="171"/>
      <c r="L27" s="171"/>
      <c r="M27" s="171"/>
    </row>
    <row r="28" spans="2:13" ht="15" customHeight="1" x14ac:dyDescent="0.2">
      <c r="B28" s="134"/>
      <c r="C28" s="154" t="str">
        <f>IF(E16&gt;=8,"8ª","")</f>
        <v/>
      </c>
      <c r="D28" s="155" t="str">
        <f>IF(AND(E13=CRAS!A1,C28="8ª"),VLOOKUP(E9,CRAS!1:1048576,32,FALSE),IF(AND(E13=CREAS!A1,C28="8ª"),VLOOKUP(E9,CREAS!1:1048576,32,FALSE),IF(AND(E13=CREAS_FEDERAL!A1,C28="8ª"),VLOOKUP(E9,CREAS_FEDERAL!1:1048576,32,FALSE),IF(AND(E13=ACOLHIMENTO!A1,C28="8ª"),VLOOKUP(E9,ACOLHIMENTO!1:1048576,31,FALSE),IF(AND(E13=RESIDENCIA_INCLUSIVA!A1,C28="8ª"),VLOOKUP(E9,RESIDENCIA_INCLUSIVA!1:1048576,31,FALSE),IF(AND(E13=PROGRAMA_ATITUDE!A1,C28="8ª"),VLOOKUP(E9,PROGRAMA_ATITUDE!1:1048576,31,FALSE),IF(AND(E13='COVID_19_BENEF EVENTUAL '!1:1048576,C28="8ª"),VLOOKUP(E9,'COVID_19_BENEF EVENTUAL '!1:1048576,31,FALSE),"")))))))</f>
        <v/>
      </c>
      <c r="E28" s="156" t="str">
        <f>IF(AND(E13=CRAS!A1,C28="8ª"),VLOOKUP(E9,CRAS!1:1048576,31,FALSE),IF(AND(E13=CREAS!A1,C28="8ª"),VLOOKUP(E9,CREAS!1:1048576,31,FALSE),IF(AND(E13=CREAS_FEDERAL!A1,C28="8ª"),VLOOKUP(E9,CREAS_FEDERAL!1:1048576,31,FALSE),IF(AND(E13=ACOLHIMENTO!A1,C28="8ª"),VLOOKUP(E9,ACOLHIMENTO!1:1048576,30,FALSE),IF(AND(E13=RESIDENCIA_INCLUSIVA!A1,C28="8ª"),VLOOKUP(E9,RESIDENCIA_INCLUSIVA!1:1048576,30,FALSE),IF(AND(E13=PROGRAMA_ATITUDE!A1,C28="8ª"),VLOOKUP(E9,PROGRAMA_ATITUDE!1:1048576,30,FALSE),IF(AND(E13='COVID_19_BENEF EVENTUAL '!A1,C28="8ª"),VLOOKUP(E9,'COVID_19_BENEF EVENTUAL '!1:1048576,30,FALSE),"")))))))</f>
        <v/>
      </c>
      <c r="F28" s="141" t="str">
        <f>IF(AND(E13=CRAS!A1,C28="8ª"),VLOOKUP(E9,CRAS!1:1048576,33,FALSE),IF(AND(E13=CREAS!A1,C28="8ª"),VLOOKUP(E9,CREAS!1:1048576,33,FALSE),IF(AND(E13=CREAS_FEDERAL!A1,C28="8ª"),VLOOKUP(E9,CREAS_FEDERAL!1:1048576,33,FALSE),IF(AND(E13=ACOLHIMENTO!A1,C28="8ª"),VLOOKUP(E9,ACOLHIMENTO!1:1048576,32,FALSE),IF(AND(E13=RESIDENCIA_INCLUSIVA!A1,C28="8ª"),VLOOKUP(E9,RESIDENCIA_INCLUSIVA!1:1048576,32,FALSE),IF(AND(E13=PROGRAMA_ATITUDE!A1,C28="8ª"),VLOOKUP(E9,PROGRAMA_ATITUDE!1:1048576,32,FALSE),IF(AND(E13='COVID_19_BENEF EVENTUAL '!A1,C28="8ª"),VLOOKUP(E9,'COVID_19_BENEF EVENTUAL '!1:1048576,32,FALSE),"")))))))</f>
        <v/>
      </c>
      <c r="G28" s="135"/>
      <c r="I28" s="195"/>
      <c r="J28" s="171"/>
      <c r="K28" s="171"/>
      <c r="L28" s="171"/>
      <c r="M28" s="171"/>
    </row>
    <row r="29" spans="2:13" ht="15" customHeight="1" x14ac:dyDescent="0.2">
      <c r="B29" s="134"/>
      <c r="C29" s="154" t="str">
        <f>IF(E16&gt;=9,"9ª","")</f>
        <v/>
      </c>
      <c r="D29" s="155" t="str">
        <f>IF(AND(E13=CRAS!A1,C29="9ª"),VLOOKUP(E9,CRAS!1:1048576,35,FALSE),IF(AND(E13=CREAS!A1,C29="9ª"),VLOOKUP(E9,CREAS!1:1048576,35,FALSE),IF(AND(E13=CREAS_FEDERAL!A1,C29="9ª"),VLOOKUP(E9,CREAS_FEDERAL!1:1048576,35,FALSE),IF(AND(E13=ACOLHIMENTO!A1,C29="9ª"),VLOOKUP(E9,ACOLHIMENTO!1:1048576,34,FALSE),IF(AND(E13=RESIDENCIA_INCLUSIVA!A1,C29="9ª"),VLOOKUP(E9,RESIDENCIA_INCLUSIVA!1:1048576,34,FALSE),IF(AND(E13=PROGRAMA_ATITUDE!A1,C29="9ª"),VLOOKUP(E9,PROGRAMA_ATITUDE!1:1048576,34,FALSE),IF(AND(E13='COVID_19_BENEF EVENTUAL '!1:1048576,C29="9ª"),VLOOKUP(E9,'COVID_19_BENEF EVENTUAL '!1:1048576,34,FALSE),"")))))))</f>
        <v/>
      </c>
      <c r="E29" s="156" t="str">
        <f>IF(AND(E13=CRAS!A1,C29="9ª"),VLOOKUP(E9,CRAS!1:1048576,34,FALSE),IF(AND(E13=CREAS!A1,C29="9ª"),VLOOKUP(E9,CREAS!1:1048576,34,FALSE),IF(AND(E13=CREAS_FEDERAL!A1,C29="9ª"),VLOOKUP(E9,CREAS_FEDERAL!1:1048576,34,FALSE),IF(AND(E13=ACOLHIMENTO!A1,C29="9ª"),VLOOKUP(E9,ACOLHIMENTO!1:1048576,33,FALSE),IF(AND(E13=RESIDENCIA_INCLUSIVA!A1,C29="9ª"),VLOOKUP(E9,RESIDENCIA_INCLUSIVA!1:1048576,33,FALSE),IF(AND(E13=PROGRAMA_ATITUDE!A1,C29="9ª"),VLOOKUP(E9,PROGRAMA_ATITUDE!1:1048576,33,FALSE),IF(AND(E13='COVID_19_BENEF EVENTUAL '!A1,C29="9ª"),VLOOKUP(E9,'COVID_19_BENEF EVENTUAL '!1:1048576,33,FALSE),"")))))))</f>
        <v/>
      </c>
      <c r="F29" s="141" t="str">
        <f>IF(AND(E13=CRAS!A1,C29="9ª"),VLOOKUP(E9,CRAS!1:1048576,36,FALSE),IF(AND(E13=CREAS!A1,C29="9ª"),VLOOKUP(E9,CREAS!1:1048576,36,FALSE),IF(AND(E13=CREAS_FEDERAL!A1,C29="9ª"),VLOOKUP(E9,CREAS_FEDERAL!1:1048576,36,FALSE),IF(AND(E13=ACOLHIMENTO!A1,C29="9ª"),VLOOKUP(E9,ACOLHIMENTO!1:1048576,35,FALSE),IF(AND(E13=RESIDENCIA_INCLUSIVA!A1,C29="9ª"),VLOOKUP(E9,RESIDENCIA_INCLUSIVA!1:1048576,35,FALSE),IF(AND(E13=PROGRAMA_ATITUDE!A1,C29="9ª"),VLOOKUP(E9,PROGRAMA_ATITUDE!1:1048576,35,FALSE),IF(AND(E13='COVID_19_BENEF EVENTUAL '!A1,C29="9ª"),VLOOKUP(E9,'COVID_19_BENEF EVENTUAL '!1:1048576,35,FALSE),"")))))))</f>
        <v/>
      </c>
      <c r="G29" s="135"/>
      <c r="I29" s="195"/>
      <c r="J29" s="171"/>
      <c r="K29" s="171"/>
      <c r="L29" s="171"/>
      <c r="M29" s="171"/>
    </row>
    <row r="30" spans="2:13" ht="15" customHeight="1" x14ac:dyDescent="0.2">
      <c r="B30" s="134"/>
      <c r="C30" s="154" t="str">
        <f>IF(E16&gt;=10,"10ª","")</f>
        <v/>
      </c>
      <c r="D30" s="155" t="str">
        <f>IF(AND(E13=CRAS!A1,C30="10ª"),VLOOKUP(E9,CRAS!1:1048576,38,FALSE),IF(AND(E13=CREAS!A1,C30="10ª"),VLOOKUP(E9,CREAS!1:1048576,38,FALSE),IF(AND(E13=CREAS_FEDERAL!A1,C30="10ª"),VLOOKUP(E9,CREAS_FEDERAL!1:1048576,38,FALSE),IF(AND(E13=RESIDENCIA_INCLUSIVA!A1,C30="10ª"),VLOOKUP(E9,RESIDENCIA_INCLUSIVA!1:1048576,37,FALSE),IF(AND(E13=PROGRAMA_ATITUDE!A1,C30="10ª"),VLOOKUP(E9,PROGRAMA_ATITUDE!1:1048576,37,FALSE),IF(AND(E13='COVID_19_BENEF EVENTUAL '!1:1048576,,C30="10ª"),VLOOKUP(E9,'COVID_19_BENEF EVENTUAL '!1:1048576,37,FALSE),""))))))</f>
        <v/>
      </c>
      <c r="E30" s="156" t="str">
        <f>IF(AND(E13=CRAS!A1,C30="10ª"),VLOOKUP(E9,CRAS!1:1048576,37,FALSE),IF(AND(E13=CREAS!A1,C30="10ª"),VLOOKUP(E9,CREAS!1:1048576,37,FALSE),IF(AND(E13=CREAS_FEDERAL!A1,C30="10ª"),VLOOKUP(E9,CREAS_FEDERAL!1:1048576,37,FALSE),IF(AND(E13=RESIDENCIA_INCLUSIVA!A1,C30="10ª"),VLOOKUP(E9,RESIDENCIA_INCLUSIVA!1:1048576,36,FALSE),IF(AND(E13=PROGRAMA_ATITUDE!A1,C30="10ª"),VLOOKUP(E9,PROGRAMA_ATITUDE!1:1048576,36,FALSE),IF(AND(E13='COVID_19_BENEF EVENTUAL '!A1,C30="10ª"),VLOOKUP(E9,'COVID_19_BENEF EVENTUAL '!1:1048576,36,FALSE),""))))))</f>
        <v/>
      </c>
      <c r="F30" s="141" t="str">
        <f>IF(AND(E13=CRAS!A1,C30="10ª"),VLOOKUP(E9,CRAS!1:1048576,39,FALSE),IF(AND(E13=CREAS!A1,C30="10ª"),VLOOKUP(E9,CREAS!1:1048576,39,FALSE),IF(AND(E13=CREAS_FEDERAL!A1,C30="10ª"),VLOOKUP(E9,CREAS_FEDERAL!1:1048576,39,FALSE),IF(AND(E13=RESIDENCIA_INCLUSIVA!A1,C30="10ª"),VLOOKUP(E9,RESIDENCIA_INCLUSIVA!1:1048576,38,FALSE),IF(AND(E13=PROGRAMA_ATITUDE!A1,C30="10ª"),VLOOKUP(E9,PROGRAMA_ATITUDE!1:1048576,38,FALSE),IF(AND(E13='COVID_19_BENEF EVENTUAL '!A1,C30="10ª"),VLOOKUP(E9,'COVID_19_BENEF EVENTUAL '!1:1048576,38,FALSE),""))))))</f>
        <v/>
      </c>
      <c r="G30" s="135"/>
      <c r="I30" s="195"/>
      <c r="J30" s="171"/>
      <c r="K30" s="171"/>
      <c r="L30" s="171"/>
      <c r="M30" s="171"/>
    </row>
    <row r="31" spans="2:13" ht="15" customHeight="1" x14ac:dyDescent="0.2">
      <c r="B31" s="134"/>
      <c r="C31" s="154" t="str">
        <f>IF(E16&gt;=11,"11ª","")</f>
        <v/>
      </c>
      <c r="D31" s="155" t="str">
        <f>IF(AND(E13=CRAS!A1,C31="11ª"),VLOOKUP(E9,CRAS!1:1048576,41,FALSE),IF(AND(E13=CREAS!A1,C31="11ª"),VLOOKUP(E9,CREAS!1:1048576,41,FALSE),IF(AND(E13=CREAS_FEDERAL!A1,C31="11ª"),VLOOKUP(E9,CREAS_FEDERAL!1:1048576,41,FALSE),IF(AND(E13=RESIDENCIA_INCLUSIVA!A1,C31="11ª"),VLOOKUP(E9,RESIDENCIA_INCLUSIVA!1:1048576,40,FALSE),IF(AND(E13=PROGRAMA_ATITUDE!A1,C31="11ª"),VLOOKUP(E9,PROGRAMA_ATITUDE!1:1048576,40,FALSE),IF(AND(E13='COVID_19_BENEF EVENTUAL '!1:1048576,C31="11ª"),VLOOKUP(E9,'COVID_19_BENEF EVENTUAL '!1:1048576,40,FALSE),""))))))</f>
        <v/>
      </c>
      <c r="E31" s="156" t="str">
        <f>IF(AND(E13=CRAS!A1,C31="11ª"),VLOOKUP(E9,CRAS!1:1048576,40,FALSE),IF(AND(E13=CREAS!A1,C31="11ª"),VLOOKUP(E9,CREAS!1:1048576,40,FALSE),IF(AND(E13=CREAS_FEDERAL!A1,C31="11ª"),VLOOKUP(E9,CREAS_FEDERAL!1:1048576,40,FALSE),IF(AND(E13=RESIDENCIA_INCLUSIVA!A1,C31="11ª"),VLOOKUP(E9,RESIDENCIA_INCLUSIVA!1:1048576,39,FALSE),IF(AND(E13=PROGRAMA_ATITUDE!A1,C31="11ª"),VLOOKUP(E9,PROGRAMA_ATITUDE!1:1048576,39,FALSE),IF(AND(E13='COVID_19_BENEF EVENTUAL '!A1,C31="11ª"),VLOOKUP(E9,'COVID_19_BENEF EVENTUAL '!1:1048576,39,FALSE),""))))))</f>
        <v/>
      </c>
      <c r="F31" s="141" t="str">
        <f>IF(AND(E13=CRAS!A1,C31="11ª"),VLOOKUP(E9,CRAS!1:1048576,42,FALSE),IF(AND(E13=CREAS!A1,C31="11ª"),VLOOKUP(E9,CREAS!1:1048576,42,FALSE),IF(AND(E13=CREAS_FEDERAL!A1,C31="11ª"),VLOOKUP(E9,CREAS_FEDERAL!1:1048576,42,FALSE),IF(AND(E13=RESIDENCIA_INCLUSIVA!A1,C31="11ª"),VLOOKUP(E9,RESIDENCIA_INCLUSIVA!1:1048576,41,FALSE),IF(AND(E13=PROGRAMA_ATITUDE!A1,C31="11ª"),VLOOKUP(E9,PROGRAMA_ATITUDE!1:1048576,41,FALSE),IF(AND(E13='COVID_19_BENEF EVENTUAL '!A1,C31="11ª"),VLOOKUP(E9,'COVID_19_BENEF EVENTUAL '!1:1048576,41,FALSE),""))))))</f>
        <v/>
      </c>
      <c r="G31" s="159"/>
      <c r="I31" s="195"/>
      <c r="J31" s="171"/>
      <c r="K31" s="171"/>
      <c r="L31" s="171"/>
      <c r="M31" s="171"/>
    </row>
    <row r="32" spans="2:13" ht="15" customHeight="1" x14ac:dyDescent="0.2">
      <c r="B32" s="134"/>
      <c r="C32" s="154" t="str">
        <f>IF(E16&gt;=12,"12ª","")</f>
        <v/>
      </c>
      <c r="D32" s="155" t="str">
        <f>IF(AND(E13=CRAS!A1,C32="12ª"),VLOOKUP(E9,CRAS!1:1048576,44,FALSE),IF(AND(E13=CREAS_FEDERAL!A1,C32="12ª"),VLOOKUP(E9,CREAS_FEDERAL!1:1048576,44,FALSE),IF(AND(E13=RESIDENCIA_INCLUSIVA!A1,C32="12ª"),VLOOKUP(E9,RESIDENCIA_INCLUSIVA!1:1048576,43,FALSE),IF(AND(E13=PROGRAMA_ATITUDE!A1,C32="12ª"),VLOOKUP(E9,PROGRAMA_ATITUDE!1:1048576,43,FALSE),IF(AND(E13='COVID_19_BENEF EVENTUAL '!1:1048576,C32="12ª"),VLOOKUP(E9,'COVID_19_BENEF EVENTUAL '!1:1048576,43,FALSE),"")))))</f>
        <v/>
      </c>
      <c r="E32" s="156" t="str">
        <f>IF(AND(E13=CRAS!A1,C32="12ª"),VLOOKUP(E9,CRAS!1:1048576,43,FALSE),IF(AND(E13=CREAS_FEDERAL!A1,C32="12ª"),VLOOKUP(E9,CREAS_FEDERAL!1:1048576,43,FALSE),IF(AND(E13=RESIDENCIA_INCLUSIVA!A1,C32="12ª"),VLOOKUP(E9,RESIDENCIA_INCLUSIVA!1:1048576,42,FALSE),IF(AND(E13=PROGRAMA_ATITUDE!A1,C32="12ª"),VLOOKUP(E9,PROGRAMA_ATITUDE!1:1048576,42,FALSE),IF(AND(E13='COVID_19_BENEF EVENTUAL '!A1,C32="12ª"),VLOOKUP(E9,'COVID_19_BENEF EVENTUAL '!1:1048576,42,FALSE),"")))))</f>
        <v/>
      </c>
      <c r="F32" s="160" t="str">
        <f>IF(AND(E13=CRAS!A1,C32="12ª"),VLOOKUP(E9,CRAS!1:1048576,45,FALSE),IF(AND(E13=CREAS_FEDERAL!A1,C32="12ª"),VLOOKUP(E9,CREAS_FEDERAL!1:1048576,45,FALSE),IF(AND(E13=RESIDENCIA_INCLUSIVA!A1,C32="12ª"),VLOOKUP(E9,RESIDENCIA_INCLUSIVA!1:1048576,44,FALSE),IF(AND(E13=PROGRAMA_ATITUDE!A1,C32="12ª"),VLOOKUP(E9,PROGRAMA_ATITUDE!1:1048576,44,FALSE),IF(AND(E13='COVID_19_BENEF EVENTUAL '!A1,C32="12ª"),VLOOKUP(E9,'COVID_19_BENEF EVENTUAL '!1:1048576,44,FALSE),"")))))</f>
        <v/>
      </c>
      <c r="G32" s="135"/>
      <c r="I32" s="195"/>
      <c r="J32" s="171"/>
      <c r="K32" s="171"/>
      <c r="L32" s="171"/>
      <c r="M32" s="171"/>
    </row>
    <row r="33" spans="2:13" ht="30" customHeight="1" x14ac:dyDescent="0.2">
      <c r="B33" s="134"/>
      <c r="C33" s="204" t="s">
        <v>1027</v>
      </c>
      <c r="D33" s="205"/>
      <c r="E33" s="176">
        <f>SUM(E21:E32)</f>
        <v>12000</v>
      </c>
      <c r="F33" s="151"/>
      <c r="G33" s="135"/>
      <c r="I33" s="171"/>
      <c r="J33" s="171"/>
      <c r="K33" s="171"/>
      <c r="L33" s="171"/>
      <c r="M33" s="171"/>
    </row>
    <row r="34" spans="2:13" ht="30" customHeight="1" x14ac:dyDescent="0.2">
      <c r="B34" s="134"/>
      <c r="C34" s="206" t="s">
        <v>1028</v>
      </c>
      <c r="D34" s="207"/>
      <c r="E34" s="177">
        <f>E18-E33</f>
        <v>0</v>
      </c>
      <c r="F34" s="151"/>
      <c r="G34" s="135"/>
    </row>
    <row r="35" spans="2:13" ht="13.5" thickBot="1" x14ac:dyDescent="0.25">
      <c r="B35" s="161"/>
      <c r="C35" s="162"/>
      <c r="D35" s="163"/>
      <c r="E35" s="163"/>
      <c r="F35" s="164"/>
      <c r="G35" s="165"/>
    </row>
    <row r="36" spans="2:13" x14ac:dyDescent="0.2">
      <c r="D36" s="166"/>
      <c r="E36" s="166"/>
      <c r="F36" s="167"/>
    </row>
    <row r="37" spans="2:13" x14ac:dyDescent="0.2">
      <c r="D37" s="168"/>
    </row>
  </sheetData>
  <sheetProtection algorithmName="SHA-512" hashValue="sNBSxmmcKN3OIKVtJxiQiXkezhnFlL2AkJhN+zbdv7VbjDojyjPu//081Ek6q8KNjKL1ZybtOIwZGRZXV8Tnyg==" saltValue="U76qwpbhQt5oHcxu7t4QLA==" spinCount="100000" sheet="1" autoFilter="0"/>
  <mergeCells count="17">
    <mergeCell ref="E17:F17"/>
    <mergeCell ref="E18:F18"/>
    <mergeCell ref="C14:D14"/>
    <mergeCell ref="E13:F13"/>
    <mergeCell ref="E14:F14"/>
    <mergeCell ref="E15:F15"/>
    <mergeCell ref="E16:F16"/>
    <mergeCell ref="C15:D15"/>
    <mergeCell ref="C16:D16"/>
    <mergeCell ref="C33:D33"/>
    <mergeCell ref="C34:D34"/>
    <mergeCell ref="C9:D9"/>
    <mergeCell ref="C10:D10"/>
    <mergeCell ref="C11:D11"/>
    <mergeCell ref="C13:D13"/>
    <mergeCell ref="C17:D17"/>
    <mergeCell ref="C18:D18"/>
  </mergeCells>
  <conditionalFormatting sqref="E14:F18">
    <cfRule type="containsBlanks" dxfId="2458" priority="16" stopIfTrue="1">
      <formula>LEN(TRIM(E14))=0</formula>
    </cfRule>
    <cfRule type="containsErrors" dxfId="2457" priority="17" stopIfTrue="1">
      <formula>ISERROR(E14)</formula>
    </cfRule>
    <cfRule type="containsText" dxfId="2456" priority="20" stopIfTrue="1" operator="containsText" text="NÃO POSSUI">
      <formula>NOT(ISERROR(SEARCH("NÃO POSSUI",E14)))</formula>
    </cfRule>
  </conditionalFormatting>
  <conditionalFormatting sqref="E33:E34">
    <cfRule type="containsErrors" dxfId="2455" priority="28" stopIfTrue="1">
      <formula>ISERROR(E33)</formula>
    </cfRule>
  </conditionalFormatting>
  <conditionalFormatting sqref="E10:E11 E14:F18">
    <cfRule type="containsText" dxfId="2454" priority="7" stopIfTrue="1" operator="containsText" text="FALSO">
      <formula>NOT(ISERROR(SEARCH("FALSO",E10)))</formula>
    </cfRule>
  </conditionalFormatting>
  <conditionalFormatting sqref="E10:E11">
    <cfRule type="containsErrors" dxfId="2453" priority="6" stopIfTrue="1">
      <formula>ISERROR(E10)</formula>
    </cfRule>
  </conditionalFormatting>
  <conditionalFormatting sqref="C21:F32">
    <cfRule type="containsBlanks" dxfId="2452" priority="31" stopIfTrue="1">
      <formula>LEN(TRIM(C21))=0</formula>
    </cfRule>
    <cfRule type="containsErrors" dxfId="2451" priority="1" stopIfTrue="1">
      <formula>ISERROR(C21)</formula>
    </cfRule>
    <cfRule type="expression" dxfId="2450" priority="29" stopIfTrue="1">
      <formula>$E$14="NÃO POSSUI"</formula>
    </cfRule>
  </conditionalFormatting>
  <dataValidations count="2">
    <dataValidation type="list" allowBlank="1" showInputMessage="1" showErrorMessage="1" sqref="E9" xr:uid="{00000000-0002-0000-0000-000000000000}">
      <formula1>MUNICÍPIOS</formula1>
    </dataValidation>
    <dataValidation type="list" allowBlank="1" showInputMessage="1" showErrorMessage="1" sqref="E13:F13" xr:uid="{00000000-0002-0000-0000-000001000000}">
      <formula1>INDIRECT($E$9)</formula1>
    </dataValidation>
  </dataValidations>
  <printOptions horizontalCentered="1"/>
  <pageMargins left="7.874015748031496E-2" right="7.874015748031496E-2" top="0.19685039370078741" bottom="0.19685039370078741" header="0.11811023622047245" footer="0.11811023622047245"/>
  <pageSetup paperSize="9" scale="90" orientation="portrait" r:id="rId1"/>
  <ignoredErrors>
    <ignoredError sqref="F15 C22:C32 F16 E34 F18 F17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188"/>
  <sheetViews>
    <sheetView zoomScaleNormal="100" workbookViewId="0">
      <pane xSplit="1" ySplit="2" topLeftCell="B54" activePane="bottomRight" state="frozen"/>
      <selection pane="topRight" activeCell="B1" sqref="B1"/>
      <selection pane="bottomLeft" activeCell="A3" sqref="A3"/>
      <selection pane="bottomRight" activeCell="F63" sqref="F63"/>
    </sheetView>
  </sheetViews>
  <sheetFormatPr defaultRowHeight="15" x14ac:dyDescent="0.25"/>
  <cols>
    <col min="1" max="1" width="23" style="54" bestFit="1" customWidth="1"/>
    <col min="2" max="2" width="20.7109375" style="54" customWidth="1"/>
    <col min="3" max="3" width="15.28515625" style="54" customWidth="1"/>
    <col min="4" max="4" width="10.140625" style="54" customWidth="1"/>
    <col min="5" max="5" width="26.140625" style="54" customWidth="1"/>
    <col min="6" max="6" width="9.140625" style="54"/>
    <col min="7" max="8" width="9.85546875" style="54" bestFit="1" customWidth="1"/>
    <col min="9" max="9" width="14.28515625" style="54" customWidth="1"/>
    <col min="10" max="10" width="10.7109375" style="203" customWidth="1"/>
    <col min="11" max="44" width="9.140625" style="54"/>
    <col min="45" max="45" width="13.7109375" style="54" customWidth="1"/>
    <col min="46" max="46" width="9.28515625" style="54" bestFit="1" customWidth="1"/>
    <col min="47" max="16384" width="9.140625" style="54"/>
  </cols>
  <sheetData>
    <row r="1" spans="1:46" x14ac:dyDescent="0.25">
      <c r="A1" s="193" t="s">
        <v>1305</v>
      </c>
      <c r="B1" s="100"/>
      <c r="C1" s="100"/>
      <c r="D1" s="100"/>
      <c r="E1" s="100"/>
      <c r="F1" s="100"/>
      <c r="G1" s="100"/>
      <c r="H1" s="101"/>
      <c r="I1" s="216" t="s">
        <v>634</v>
      </c>
      <c r="J1" s="216"/>
      <c r="K1" s="216"/>
      <c r="L1" s="225" t="s">
        <v>635</v>
      </c>
      <c r="M1" s="226"/>
      <c r="N1" s="227"/>
      <c r="O1" s="225" t="s">
        <v>636</v>
      </c>
      <c r="P1" s="226"/>
      <c r="Q1" s="227"/>
      <c r="R1" s="225" t="s">
        <v>637</v>
      </c>
      <c r="S1" s="226"/>
      <c r="T1" s="227"/>
      <c r="U1" s="225" t="s">
        <v>638</v>
      </c>
      <c r="V1" s="226"/>
      <c r="W1" s="227"/>
      <c r="X1" s="225" t="s">
        <v>639</v>
      </c>
      <c r="Y1" s="226"/>
      <c r="Z1" s="227"/>
      <c r="AA1" s="225" t="s">
        <v>645</v>
      </c>
      <c r="AB1" s="226"/>
      <c r="AC1" s="227"/>
      <c r="AD1" s="225" t="s">
        <v>646</v>
      </c>
      <c r="AE1" s="226"/>
      <c r="AF1" s="227"/>
      <c r="AG1" s="225" t="s">
        <v>647</v>
      </c>
      <c r="AH1" s="226"/>
      <c r="AI1" s="227"/>
      <c r="AJ1" s="225" t="s">
        <v>648</v>
      </c>
      <c r="AK1" s="226"/>
      <c r="AL1" s="227"/>
      <c r="AM1" s="225" t="s">
        <v>658</v>
      </c>
      <c r="AN1" s="226"/>
      <c r="AO1" s="227"/>
      <c r="AP1" s="225" t="s">
        <v>659</v>
      </c>
      <c r="AQ1" s="226"/>
      <c r="AR1" s="227"/>
      <c r="AS1" s="230"/>
      <c r="AT1" s="230"/>
    </row>
    <row r="2" spans="1:46" ht="33.75" x14ac:dyDescent="0.25">
      <c r="A2" s="102" t="s">
        <v>899</v>
      </c>
      <c r="B2" s="102" t="s">
        <v>894</v>
      </c>
      <c r="C2" s="102" t="s">
        <v>895</v>
      </c>
      <c r="D2" s="102" t="s">
        <v>892</v>
      </c>
      <c r="E2" s="111" t="s">
        <v>893</v>
      </c>
      <c r="F2" s="111" t="s">
        <v>896</v>
      </c>
      <c r="G2" s="112" t="s">
        <v>898</v>
      </c>
      <c r="H2" s="112" t="s">
        <v>900</v>
      </c>
      <c r="I2" s="184" t="s">
        <v>902</v>
      </c>
      <c r="J2" s="185" t="s">
        <v>901</v>
      </c>
      <c r="K2" s="186" t="s">
        <v>903</v>
      </c>
      <c r="L2" s="184" t="s">
        <v>902</v>
      </c>
      <c r="M2" s="185" t="s">
        <v>901</v>
      </c>
      <c r="N2" s="186" t="s">
        <v>903</v>
      </c>
      <c r="O2" s="184" t="s">
        <v>902</v>
      </c>
      <c r="P2" s="185" t="s">
        <v>901</v>
      </c>
      <c r="Q2" s="186" t="s">
        <v>903</v>
      </c>
      <c r="R2" s="184" t="s">
        <v>902</v>
      </c>
      <c r="S2" s="185" t="s">
        <v>901</v>
      </c>
      <c r="T2" s="186" t="s">
        <v>903</v>
      </c>
      <c r="U2" s="184" t="s">
        <v>902</v>
      </c>
      <c r="V2" s="185" t="s">
        <v>901</v>
      </c>
      <c r="W2" s="186" t="s">
        <v>903</v>
      </c>
      <c r="X2" s="184" t="s">
        <v>902</v>
      </c>
      <c r="Y2" s="185" t="s">
        <v>901</v>
      </c>
      <c r="Z2" s="186" t="s">
        <v>903</v>
      </c>
      <c r="AA2" s="184" t="s">
        <v>902</v>
      </c>
      <c r="AB2" s="185" t="s">
        <v>901</v>
      </c>
      <c r="AC2" s="186" t="s">
        <v>903</v>
      </c>
      <c r="AD2" s="184" t="s">
        <v>902</v>
      </c>
      <c r="AE2" s="185" t="s">
        <v>901</v>
      </c>
      <c r="AF2" s="186" t="s">
        <v>903</v>
      </c>
      <c r="AG2" s="184" t="s">
        <v>902</v>
      </c>
      <c r="AH2" s="185" t="s">
        <v>901</v>
      </c>
      <c r="AI2" s="186" t="s">
        <v>903</v>
      </c>
      <c r="AJ2" s="184" t="s">
        <v>902</v>
      </c>
      <c r="AK2" s="185" t="s">
        <v>901</v>
      </c>
      <c r="AL2" s="186" t="s">
        <v>903</v>
      </c>
      <c r="AM2" s="184" t="s">
        <v>902</v>
      </c>
      <c r="AN2" s="185" t="s">
        <v>901</v>
      </c>
      <c r="AO2" s="186" t="s">
        <v>903</v>
      </c>
      <c r="AP2" s="184" t="s">
        <v>902</v>
      </c>
      <c r="AQ2" s="185" t="s">
        <v>901</v>
      </c>
      <c r="AR2" s="186" t="s">
        <v>903</v>
      </c>
      <c r="AS2" s="69" t="s">
        <v>904</v>
      </c>
      <c r="AT2" s="69" t="s">
        <v>905</v>
      </c>
    </row>
    <row r="3" spans="1:46" ht="22.5" x14ac:dyDescent="0.25">
      <c r="A3" s="7" t="s">
        <v>959</v>
      </c>
      <c r="B3" s="8" t="s">
        <v>906</v>
      </c>
      <c r="C3" s="9" t="s">
        <v>507</v>
      </c>
      <c r="D3" s="121" t="s">
        <v>804</v>
      </c>
      <c r="E3" s="178" t="s">
        <v>1153</v>
      </c>
      <c r="F3" s="21">
        <v>1</v>
      </c>
      <c r="G3" s="180">
        <v>12000</v>
      </c>
      <c r="H3" s="180">
        <v>12000</v>
      </c>
      <c r="I3" s="180">
        <v>12000</v>
      </c>
      <c r="J3" s="202">
        <v>43928.370821759258</v>
      </c>
      <c r="K3" s="18" t="s">
        <v>1306</v>
      </c>
      <c r="L3" s="18"/>
      <c r="M3" s="31" t="s">
        <v>1309</v>
      </c>
      <c r="N3" s="18" t="s">
        <v>1306</v>
      </c>
      <c r="O3" s="18"/>
      <c r="P3" s="31" t="s">
        <v>1309</v>
      </c>
      <c r="Q3" s="18" t="s">
        <v>1306</v>
      </c>
      <c r="R3" s="18"/>
      <c r="S3" s="31" t="s">
        <v>1309</v>
      </c>
      <c r="T3" s="18" t="s">
        <v>1306</v>
      </c>
      <c r="U3" s="18"/>
      <c r="V3" s="31" t="s">
        <v>1309</v>
      </c>
      <c r="W3" s="18" t="s">
        <v>1306</v>
      </c>
      <c r="X3" s="18"/>
      <c r="Y3" s="31" t="s">
        <v>1309</v>
      </c>
      <c r="Z3" s="18" t="s">
        <v>1306</v>
      </c>
      <c r="AA3" s="18"/>
      <c r="AB3" s="31" t="s">
        <v>1309</v>
      </c>
      <c r="AC3" s="18" t="s">
        <v>1306</v>
      </c>
      <c r="AD3" s="18"/>
      <c r="AE3" s="31" t="s">
        <v>1309</v>
      </c>
      <c r="AF3" s="18" t="s">
        <v>1306</v>
      </c>
      <c r="AG3" s="18"/>
      <c r="AH3" s="31" t="s">
        <v>1309</v>
      </c>
      <c r="AI3" s="18" t="s">
        <v>1306</v>
      </c>
      <c r="AJ3" s="18"/>
      <c r="AK3" s="31" t="s">
        <v>1309</v>
      </c>
      <c r="AL3" s="18" t="s">
        <v>1306</v>
      </c>
      <c r="AM3" s="18"/>
      <c r="AN3" s="31" t="s">
        <v>1309</v>
      </c>
      <c r="AO3" s="18" t="s">
        <v>1306</v>
      </c>
      <c r="AP3" s="18"/>
      <c r="AQ3" s="31" t="s">
        <v>1309</v>
      </c>
      <c r="AR3" s="18" t="s">
        <v>1306</v>
      </c>
      <c r="AS3" s="27">
        <v>12000</v>
      </c>
      <c r="AT3" s="68">
        <f>I3-AS3</f>
        <v>0</v>
      </c>
    </row>
    <row r="4" spans="1:46" ht="22.5" x14ac:dyDescent="0.25">
      <c r="A4" s="7" t="s">
        <v>960</v>
      </c>
      <c r="B4" s="8" t="s">
        <v>907</v>
      </c>
      <c r="C4" s="10" t="s">
        <v>150</v>
      </c>
      <c r="D4" s="121" t="s">
        <v>805</v>
      </c>
      <c r="E4" s="178" t="s">
        <v>1154</v>
      </c>
      <c r="F4" s="21">
        <v>1</v>
      </c>
      <c r="G4" s="180">
        <v>6000</v>
      </c>
      <c r="H4" s="180">
        <v>6000</v>
      </c>
      <c r="I4" s="180">
        <v>6000</v>
      </c>
      <c r="J4" s="202">
        <v>43928.370821759258</v>
      </c>
      <c r="K4" s="18" t="s">
        <v>1306</v>
      </c>
      <c r="L4" s="18"/>
      <c r="M4" s="31" t="s">
        <v>1309</v>
      </c>
      <c r="N4" s="18" t="s">
        <v>1306</v>
      </c>
      <c r="O4" s="18"/>
      <c r="P4" s="31" t="s">
        <v>1309</v>
      </c>
      <c r="Q4" s="18" t="s">
        <v>1306</v>
      </c>
      <c r="R4" s="18"/>
      <c r="S4" s="31" t="s">
        <v>1309</v>
      </c>
      <c r="T4" s="18" t="s">
        <v>1306</v>
      </c>
      <c r="U4" s="18"/>
      <c r="V4" s="31" t="s">
        <v>1309</v>
      </c>
      <c r="W4" s="18" t="s">
        <v>1306</v>
      </c>
      <c r="X4" s="18"/>
      <c r="Y4" s="31" t="s">
        <v>1309</v>
      </c>
      <c r="Z4" s="18" t="s">
        <v>1306</v>
      </c>
      <c r="AA4" s="18"/>
      <c r="AB4" s="31" t="s">
        <v>1309</v>
      </c>
      <c r="AC4" s="18" t="s">
        <v>1306</v>
      </c>
      <c r="AD4" s="18"/>
      <c r="AE4" s="31" t="s">
        <v>1309</v>
      </c>
      <c r="AF4" s="18" t="s">
        <v>1306</v>
      </c>
      <c r="AG4" s="18"/>
      <c r="AH4" s="31" t="s">
        <v>1309</v>
      </c>
      <c r="AI4" s="18" t="s">
        <v>1306</v>
      </c>
      <c r="AJ4" s="18"/>
      <c r="AK4" s="31" t="s">
        <v>1309</v>
      </c>
      <c r="AL4" s="18" t="s">
        <v>1306</v>
      </c>
      <c r="AM4" s="18"/>
      <c r="AN4" s="31" t="s">
        <v>1309</v>
      </c>
      <c r="AO4" s="18" t="s">
        <v>1306</v>
      </c>
      <c r="AP4" s="18"/>
      <c r="AQ4" s="31" t="s">
        <v>1309</v>
      </c>
      <c r="AR4" s="18" t="s">
        <v>1306</v>
      </c>
      <c r="AS4" s="27">
        <v>6000</v>
      </c>
      <c r="AT4" s="68">
        <f t="shared" ref="AT4:AT67" si="0">I4-AS4</f>
        <v>0</v>
      </c>
    </row>
    <row r="5" spans="1:46" ht="22.5" x14ac:dyDescent="0.25">
      <c r="A5" s="7" t="s">
        <v>908</v>
      </c>
      <c r="B5" s="8" t="s">
        <v>909</v>
      </c>
      <c r="C5" s="9" t="s">
        <v>573</v>
      </c>
      <c r="D5" s="33" t="s">
        <v>1030</v>
      </c>
      <c r="E5" s="33" t="s">
        <v>1155</v>
      </c>
      <c r="F5" s="21">
        <v>1</v>
      </c>
      <c r="G5" s="181">
        <v>6000</v>
      </c>
      <c r="H5" s="181">
        <v>6000</v>
      </c>
      <c r="I5" s="181">
        <v>6000</v>
      </c>
      <c r="J5" s="202">
        <v>43930.377187500002</v>
      </c>
      <c r="K5" s="18" t="s">
        <v>1306</v>
      </c>
      <c r="L5" s="86"/>
      <c r="M5" s="31" t="s">
        <v>1309</v>
      </c>
      <c r="N5" s="18" t="s">
        <v>1306</v>
      </c>
      <c r="O5" s="86"/>
      <c r="P5" s="31" t="s">
        <v>1309</v>
      </c>
      <c r="Q5" s="18" t="s">
        <v>1306</v>
      </c>
      <c r="R5" s="86"/>
      <c r="S5" s="31" t="s">
        <v>1309</v>
      </c>
      <c r="T5" s="18" t="s">
        <v>1306</v>
      </c>
      <c r="U5" s="86"/>
      <c r="V5" s="31" t="s">
        <v>1309</v>
      </c>
      <c r="W5" s="18" t="s">
        <v>1306</v>
      </c>
      <c r="X5" s="86"/>
      <c r="Y5" s="31" t="s">
        <v>1309</v>
      </c>
      <c r="Z5" s="18" t="s">
        <v>1306</v>
      </c>
      <c r="AA5" s="86"/>
      <c r="AB5" s="31" t="s">
        <v>1309</v>
      </c>
      <c r="AC5" s="18" t="s">
        <v>1306</v>
      </c>
      <c r="AD5" s="86"/>
      <c r="AE5" s="31" t="s">
        <v>1309</v>
      </c>
      <c r="AF5" s="18" t="s">
        <v>1306</v>
      </c>
      <c r="AG5" s="86"/>
      <c r="AH5" s="31" t="s">
        <v>1309</v>
      </c>
      <c r="AI5" s="18" t="s">
        <v>1306</v>
      </c>
      <c r="AJ5" s="86"/>
      <c r="AK5" s="31" t="s">
        <v>1309</v>
      </c>
      <c r="AL5" s="18" t="s">
        <v>1306</v>
      </c>
      <c r="AM5" s="86"/>
      <c r="AN5" s="31" t="s">
        <v>1309</v>
      </c>
      <c r="AO5" s="18" t="s">
        <v>1306</v>
      </c>
      <c r="AP5" s="86"/>
      <c r="AQ5" s="31" t="s">
        <v>1309</v>
      </c>
      <c r="AR5" s="18" t="s">
        <v>1306</v>
      </c>
      <c r="AS5" s="55">
        <v>6000</v>
      </c>
      <c r="AT5" s="68">
        <f t="shared" si="0"/>
        <v>0</v>
      </c>
    </row>
    <row r="6" spans="1:46" ht="22.5" x14ac:dyDescent="0.25">
      <c r="A6" s="7" t="s">
        <v>431</v>
      </c>
      <c r="B6" s="8" t="s">
        <v>910</v>
      </c>
      <c r="C6" s="9" t="s">
        <v>432</v>
      </c>
      <c r="D6" s="21" t="s">
        <v>1031</v>
      </c>
      <c r="E6" s="178" t="s">
        <v>1156</v>
      </c>
      <c r="F6" s="21">
        <v>1</v>
      </c>
      <c r="G6" s="181">
        <v>6000</v>
      </c>
      <c r="H6" s="181">
        <v>6000</v>
      </c>
      <c r="I6" s="181">
        <v>6000</v>
      </c>
      <c r="J6" s="202">
        <v>43930.377187500002</v>
      </c>
      <c r="K6" s="18" t="s">
        <v>1306</v>
      </c>
      <c r="L6" s="86"/>
      <c r="M6" s="31" t="s">
        <v>1309</v>
      </c>
      <c r="N6" s="18" t="s">
        <v>1306</v>
      </c>
      <c r="O6" s="86"/>
      <c r="P6" s="31" t="s">
        <v>1309</v>
      </c>
      <c r="Q6" s="18" t="s">
        <v>1306</v>
      </c>
      <c r="R6" s="86"/>
      <c r="S6" s="31" t="s">
        <v>1309</v>
      </c>
      <c r="T6" s="18" t="s">
        <v>1306</v>
      </c>
      <c r="U6" s="86"/>
      <c r="V6" s="31" t="s">
        <v>1309</v>
      </c>
      <c r="W6" s="18" t="s">
        <v>1306</v>
      </c>
      <c r="X6" s="86"/>
      <c r="Y6" s="31" t="s">
        <v>1309</v>
      </c>
      <c r="Z6" s="18" t="s">
        <v>1306</v>
      </c>
      <c r="AA6" s="86"/>
      <c r="AB6" s="31" t="s">
        <v>1309</v>
      </c>
      <c r="AC6" s="18" t="s">
        <v>1306</v>
      </c>
      <c r="AD6" s="86"/>
      <c r="AE6" s="31" t="s">
        <v>1309</v>
      </c>
      <c r="AF6" s="18" t="s">
        <v>1306</v>
      </c>
      <c r="AG6" s="86"/>
      <c r="AH6" s="31" t="s">
        <v>1309</v>
      </c>
      <c r="AI6" s="18" t="s">
        <v>1306</v>
      </c>
      <c r="AJ6" s="86"/>
      <c r="AK6" s="31" t="s">
        <v>1309</v>
      </c>
      <c r="AL6" s="18" t="s">
        <v>1306</v>
      </c>
      <c r="AM6" s="86"/>
      <c r="AN6" s="31" t="s">
        <v>1309</v>
      </c>
      <c r="AO6" s="18" t="s">
        <v>1306</v>
      </c>
      <c r="AP6" s="86"/>
      <c r="AQ6" s="31" t="s">
        <v>1309</v>
      </c>
      <c r="AR6" s="18" t="s">
        <v>1306</v>
      </c>
      <c r="AS6" s="55">
        <v>6000</v>
      </c>
      <c r="AT6" s="68">
        <f t="shared" si="0"/>
        <v>0</v>
      </c>
    </row>
    <row r="7" spans="1:46" ht="22.5" x14ac:dyDescent="0.25">
      <c r="A7" s="7" t="s">
        <v>961</v>
      </c>
      <c r="B7" s="8" t="s">
        <v>911</v>
      </c>
      <c r="C7" s="9" t="s">
        <v>540</v>
      </c>
      <c r="D7" s="21" t="s">
        <v>1032</v>
      </c>
      <c r="E7" s="178" t="s">
        <v>1157</v>
      </c>
      <c r="F7" s="21">
        <v>1</v>
      </c>
      <c r="G7" s="181">
        <v>6000</v>
      </c>
      <c r="H7" s="181">
        <v>6000</v>
      </c>
      <c r="I7" s="181">
        <v>6000</v>
      </c>
      <c r="J7" s="202">
        <v>43928.370821759258</v>
      </c>
      <c r="K7" s="18" t="s">
        <v>1306</v>
      </c>
      <c r="L7" s="86"/>
      <c r="M7" s="31" t="s">
        <v>1309</v>
      </c>
      <c r="N7" s="18" t="s">
        <v>1306</v>
      </c>
      <c r="O7" s="86"/>
      <c r="P7" s="31" t="s">
        <v>1309</v>
      </c>
      <c r="Q7" s="18" t="s">
        <v>1306</v>
      </c>
      <c r="R7" s="86"/>
      <c r="S7" s="31" t="s">
        <v>1309</v>
      </c>
      <c r="T7" s="18" t="s">
        <v>1306</v>
      </c>
      <c r="U7" s="86"/>
      <c r="V7" s="31" t="s">
        <v>1309</v>
      </c>
      <c r="W7" s="18" t="s">
        <v>1306</v>
      </c>
      <c r="X7" s="86"/>
      <c r="Y7" s="31" t="s">
        <v>1309</v>
      </c>
      <c r="Z7" s="18" t="s">
        <v>1306</v>
      </c>
      <c r="AA7" s="86"/>
      <c r="AB7" s="31" t="s">
        <v>1309</v>
      </c>
      <c r="AC7" s="18" t="s">
        <v>1306</v>
      </c>
      <c r="AD7" s="86"/>
      <c r="AE7" s="31" t="s">
        <v>1309</v>
      </c>
      <c r="AF7" s="18" t="s">
        <v>1306</v>
      </c>
      <c r="AG7" s="86"/>
      <c r="AH7" s="31" t="s">
        <v>1309</v>
      </c>
      <c r="AI7" s="18" t="s">
        <v>1306</v>
      </c>
      <c r="AJ7" s="86"/>
      <c r="AK7" s="31" t="s">
        <v>1309</v>
      </c>
      <c r="AL7" s="18" t="s">
        <v>1306</v>
      </c>
      <c r="AM7" s="86"/>
      <c r="AN7" s="31" t="s">
        <v>1309</v>
      </c>
      <c r="AO7" s="18" t="s">
        <v>1306</v>
      </c>
      <c r="AP7" s="86"/>
      <c r="AQ7" s="31" t="s">
        <v>1309</v>
      </c>
      <c r="AR7" s="18" t="s">
        <v>1306</v>
      </c>
      <c r="AS7" s="55">
        <v>6000</v>
      </c>
      <c r="AT7" s="68">
        <f t="shared" si="0"/>
        <v>0</v>
      </c>
    </row>
    <row r="8" spans="1:46" ht="22.5" x14ac:dyDescent="0.25">
      <c r="A8" s="11" t="s">
        <v>962</v>
      </c>
      <c r="B8" s="8" t="s">
        <v>912</v>
      </c>
      <c r="C8" s="10" t="s">
        <v>315</v>
      </c>
      <c r="D8" s="21" t="s">
        <v>1033</v>
      </c>
      <c r="E8" s="178" t="s">
        <v>1158</v>
      </c>
      <c r="F8" s="21">
        <v>1</v>
      </c>
      <c r="G8" s="181">
        <v>6000</v>
      </c>
      <c r="H8" s="181">
        <v>6000</v>
      </c>
      <c r="I8" s="181">
        <v>6000</v>
      </c>
      <c r="J8" s="202">
        <v>43928.370821759258</v>
      </c>
      <c r="K8" s="18" t="s">
        <v>1306</v>
      </c>
      <c r="L8" s="86"/>
      <c r="M8" s="31" t="s">
        <v>1309</v>
      </c>
      <c r="N8" s="18" t="s">
        <v>1306</v>
      </c>
      <c r="O8" s="86"/>
      <c r="P8" s="31" t="s">
        <v>1309</v>
      </c>
      <c r="Q8" s="18" t="s">
        <v>1306</v>
      </c>
      <c r="R8" s="86"/>
      <c r="S8" s="31" t="s">
        <v>1309</v>
      </c>
      <c r="T8" s="18" t="s">
        <v>1306</v>
      </c>
      <c r="U8" s="86"/>
      <c r="V8" s="31" t="s">
        <v>1309</v>
      </c>
      <c r="W8" s="18" t="s">
        <v>1306</v>
      </c>
      <c r="X8" s="86"/>
      <c r="Y8" s="31" t="s">
        <v>1309</v>
      </c>
      <c r="Z8" s="18" t="s">
        <v>1306</v>
      </c>
      <c r="AA8" s="86"/>
      <c r="AB8" s="31" t="s">
        <v>1309</v>
      </c>
      <c r="AC8" s="18" t="s">
        <v>1306</v>
      </c>
      <c r="AD8" s="86"/>
      <c r="AE8" s="31" t="s">
        <v>1309</v>
      </c>
      <c r="AF8" s="18" t="s">
        <v>1306</v>
      </c>
      <c r="AG8" s="86"/>
      <c r="AH8" s="31" t="s">
        <v>1309</v>
      </c>
      <c r="AI8" s="18" t="s">
        <v>1306</v>
      </c>
      <c r="AJ8" s="86"/>
      <c r="AK8" s="31" t="s">
        <v>1309</v>
      </c>
      <c r="AL8" s="18" t="s">
        <v>1306</v>
      </c>
      <c r="AM8" s="86"/>
      <c r="AN8" s="31" t="s">
        <v>1309</v>
      </c>
      <c r="AO8" s="18" t="s">
        <v>1306</v>
      </c>
      <c r="AP8" s="86"/>
      <c r="AQ8" s="31" t="s">
        <v>1309</v>
      </c>
      <c r="AR8" s="18" t="s">
        <v>1306</v>
      </c>
      <c r="AS8" s="55">
        <v>6000</v>
      </c>
      <c r="AT8" s="68">
        <f t="shared" si="0"/>
        <v>0</v>
      </c>
    </row>
    <row r="9" spans="1:46" ht="22.5" x14ac:dyDescent="0.25">
      <c r="A9" s="7" t="s">
        <v>449</v>
      </c>
      <c r="B9" s="8" t="s">
        <v>910</v>
      </c>
      <c r="C9" s="9" t="s">
        <v>450</v>
      </c>
      <c r="D9" s="33" t="s">
        <v>1034</v>
      </c>
      <c r="E9" s="178" t="s">
        <v>1159</v>
      </c>
      <c r="F9" s="21">
        <v>1</v>
      </c>
      <c r="G9" s="181">
        <v>6000</v>
      </c>
      <c r="H9" s="181">
        <v>6000</v>
      </c>
      <c r="I9" s="181">
        <v>6000</v>
      </c>
      <c r="J9" s="202">
        <v>43928.370821759258</v>
      </c>
      <c r="K9" s="18" t="s">
        <v>1306</v>
      </c>
      <c r="L9" s="86"/>
      <c r="M9" s="31" t="s">
        <v>1309</v>
      </c>
      <c r="N9" s="18" t="s">
        <v>1306</v>
      </c>
      <c r="O9" s="86"/>
      <c r="P9" s="31" t="s">
        <v>1309</v>
      </c>
      <c r="Q9" s="18" t="s">
        <v>1306</v>
      </c>
      <c r="R9" s="86"/>
      <c r="S9" s="31" t="s">
        <v>1309</v>
      </c>
      <c r="T9" s="18" t="s">
        <v>1306</v>
      </c>
      <c r="U9" s="86"/>
      <c r="V9" s="31" t="s">
        <v>1309</v>
      </c>
      <c r="W9" s="18" t="s">
        <v>1306</v>
      </c>
      <c r="X9" s="86"/>
      <c r="Y9" s="31" t="s">
        <v>1309</v>
      </c>
      <c r="Z9" s="18" t="s">
        <v>1306</v>
      </c>
      <c r="AA9" s="86"/>
      <c r="AB9" s="31" t="s">
        <v>1309</v>
      </c>
      <c r="AC9" s="18" t="s">
        <v>1306</v>
      </c>
      <c r="AD9" s="86"/>
      <c r="AE9" s="31" t="s">
        <v>1309</v>
      </c>
      <c r="AF9" s="18" t="s">
        <v>1306</v>
      </c>
      <c r="AG9" s="86"/>
      <c r="AH9" s="31" t="s">
        <v>1309</v>
      </c>
      <c r="AI9" s="18" t="s">
        <v>1306</v>
      </c>
      <c r="AJ9" s="86"/>
      <c r="AK9" s="31" t="s">
        <v>1309</v>
      </c>
      <c r="AL9" s="18" t="s">
        <v>1306</v>
      </c>
      <c r="AM9" s="86"/>
      <c r="AN9" s="31" t="s">
        <v>1309</v>
      </c>
      <c r="AO9" s="18" t="s">
        <v>1306</v>
      </c>
      <c r="AP9" s="86"/>
      <c r="AQ9" s="31" t="s">
        <v>1309</v>
      </c>
      <c r="AR9" s="18" t="s">
        <v>1306</v>
      </c>
      <c r="AS9" s="55">
        <v>6000</v>
      </c>
      <c r="AT9" s="68">
        <f t="shared" si="0"/>
        <v>0</v>
      </c>
    </row>
    <row r="10" spans="1:46" ht="22.5" x14ac:dyDescent="0.25">
      <c r="A10" s="7" t="s">
        <v>472</v>
      </c>
      <c r="B10" s="8" t="s">
        <v>913</v>
      </c>
      <c r="C10" s="9" t="s">
        <v>473</v>
      </c>
      <c r="D10" s="33" t="s">
        <v>1035</v>
      </c>
      <c r="E10" s="178" t="s">
        <v>1160</v>
      </c>
      <c r="F10" s="21">
        <v>1</v>
      </c>
      <c r="G10" s="181">
        <v>6000</v>
      </c>
      <c r="H10" s="181">
        <v>6000</v>
      </c>
      <c r="I10" s="181">
        <v>6000</v>
      </c>
      <c r="J10" s="202">
        <v>43928.370821759258</v>
      </c>
      <c r="K10" s="18" t="s">
        <v>1306</v>
      </c>
      <c r="L10" s="86"/>
      <c r="M10" s="31" t="s">
        <v>1309</v>
      </c>
      <c r="N10" s="18" t="s">
        <v>1306</v>
      </c>
      <c r="O10" s="86"/>
      <c r="P10" s="31" t="s">
        <v>1309</v>
      </c>
      <c r="Q10" s="18" t="s">
        <v>1306</v>
      </c>
      <c r="R10" s="86"/>
      <c r="S10" s="31" t="s">
        <v>1309</v>
      </c>
      <c r="T10" s="18" t="s">
        <v>1306</v>
      </c>
      <c r="U10" s="86"/>
      <c r="V10" s="31" t="s">
        <v>1309</v>
      </c>
      <c r="W10" s="18" t="s">
        <v>1306</v>
      </c>
      <c r="X10" s="86"/>
      <c r="Y10" s="31" t="s">
        <v>1309</v>
      </c>
      <c r="Z10" s="18" t="s">
        <v>1306</v>
      </c>
      <c r="AA10" s="86"/>
      <c r="AB10" s="31" t="s">
        <v>1309</v>
      </c>
      <c r="AC10" s="18" t="s">
        <v>1306</v>
      </c>
      <c r="AD10" s="86"/>
      <c r="AE10" s="31" t="s">
        <v>1309</v>
      </c>
      <c r="AF10" s="18" t="s">
        <v>1306</v>
      </c>
      <c r="AG10" s="86"/>
      <c r="AH10" s="31" t="s">
        <v>1309</v>
      </c>
      <c r="AI10" s="18" t="s">
        <v>1306</v>
      </c>
      <c r="AJ10" s="86"/>
      <c r="AK10" s="31" t="s">
        <v>1309</v>
      </c>
      <c r="AL10" s="18" t="s">
        <v>1306</v>
      </c>
      <c r="AM10" s="86"/>
      <c r="AN10" s="31" t="s">
        <v>1309</v>
      </c>
      <c r="AO10" s="18" t="s">
        <v>1306</v>
      </c>
      <c r="AP10" s="86"/>
      <c r="AQ10" s="31" t="s">
        <v>1309</v>
      </c>
      <c r="AR10" s="18" t="s">
        <v>1306</v>
      </c>
      <c r="AS10" s="55">
        <v>6000</v>
      </c>
      <c r="AT10" s="68">
        <f t="shared" si="0"/>
        <v>0</v>
      </c>
    </row>
    <row r="11" spans="1:46" ht="22.5" x14ac:dyDescent="0.25">
      <c r="A11" s="7" t="s">
        <v>235</v>
      </c>
      <c r="B11" s="8" t="s">
        <v>910</v>
      </c>
      <c r="C11" s="10" t="s">
        <v>236</v>
      </c>
      <c r="D11" s="33" t="s">
        <v>1036</v>
      </c>
      <c r="E11" s="178" t="s">
        <v>1161</v>
      </c>
      <c r="F11" s="21">
        <v>1</v>
      </c>
      <c r="G11" s="181">
        <v>6000</v>
      </c>
      <c r="H11" s="181">
        <v>6000</v>
      </c>
      <c r="I11" s="181">
        <v>6000</v>
      </c>
      <c r="J11" s="202">
        <v>43930.377187500002</v>
      </c>
      <c r="K11" s="18" t="s">
        <v>1306</v>
      </c>
      <c r="L11" s="86"/>
      <c r="M11" s="31" t="s">
        <v>1309</v>
      </c>
      <c r="N11" s="18" t="s">
        <v>1306</v>
      </c>
      <c r="O11" s="86"/>
      <c r="P11" s="31" t="s">
        <v>1309</v>
      </c>
      <c r="Q11" s="18" t="s">
        <v>1306</v>
      </c>
      <c r="R11" s="86"/>
      <c r="S11" s="31" t="s">
        <v>1309</v>
      </c>
      <c r="T11" s="18" t="s">
        <v>1306</v>
      </c>
      <c r="U11" s="86"/>
      <c r="V11" s="31" t="s">
        <v>1309</v>
      </c>
      <c r="W11" s="18" t="s">
        <v>1306</v>
      </c>
      <c r="X11" s="86"/>
      <c r="Y11" s="31" t="s">
        <v>1309</v>
      </c>
      <c r="Z11" s="18" t="s">
        <v>1306</v>
      </c>
      <c r="AA11" s="86"/>
      <c r="AB11" s="31" t="s">
        <v>1309</v>
      </c>
      <c r="AC11" s="18" t="s">
        <v>1306</v>
      </c>
      <c r="AD11" s="86"/>
      <c r="AE11" s="31" t="s">
        <v>1309</v>
      </c>
      <c r="AF11" s="18" t="s">
        <v>1306</v>
      </c>
      <c r="AG11" s="86"/>
      <c r="AH11" s="31" t="s">
        <v>1309</v>
      </c>
      <c r="AI11" s="18" t="s">
        <v>1306</v>
      </c>
      <c r="AJ11" s="86"/>
      <c r="AK11" s="31" t="s">
        <v>1309</v>
      </c>
      <c r="AL11" s="18" t="s">
        <v>1306</v>
      </c>
      <c r="AM11" s="86"/>
      <c r="AN11" s="31" t="s">
        <v>1309</v>
      </c>
      <c r="AO11" s="18" t="s">
        <v>1306</v>
      </c>
      <c r="AP11" s="86"/>
      <c r="AQ11" s="31" t="s">
        <v>1309</v>
      </c>
      <c r="AR11" s="18" t="s">
        <v>1306</v>
      </c>
      <c r="AS11" s="55">
        <v>6000</v>
      </c>
      <c r="AT11" s="68">
        <f t="shared" si="0"/>
        <v>0</v>
      </c>
    </row>
    <row r="12" spans="1:46" ht="22.5" x14ac:dyDescent="0.25">
      <c r="A12" s="7" t="s">
        <v>606</v>
      </c>
      <c r="B12" s="8" t="s">
        <v>911</v>
      </c>
      <c r="C12" s="9" t="s">
        <v>607</v>
      </c>
      <c r="D12" s="33" t="s">
        <v>1037</v>
      </c>
      <c r="E12" s="178" t="s">
        <v>649</v>
      </c>
      <c r="F12" s="21">
        <v>1</v>
      </c>
      <c r="G12" s="181">
        <v>6000</v>
      </c>
      <c r="H12" s="181">
        <v>6000</v>
      </c>
      <c r="I12" s="181">
        <v>6000</v>
      </c>
      <c r="J12" s="202">
        <v>43928.370821759258</v>
      </c>
      <c r="K12" s="18" t="s">
        <v>1306</v>
      </c>
      <c r="L12" s="86"/>
      <c r="M12" s="31" t="s">
        <v>1309</v>
      </c>
      <c r="N12" s="18" t="s">
        <v>1306</v>
      </c>
      <c r="O12" s="86"/>
      <c r="P12" s="31" t="s">
        <v>1309</v>
      </c>
      <c r="Q12" s="18" t="s">
        <v>1306</v>
      </c>
      <c r="R12" s="86"/>
      <c r="S12" s="31" t="s">
        <v>1309</v>
      </c>
      <c r="T12" s="18" t="s">
        <v>1306</v>
      </c>
      <c r="U12" s="86"/>
      <c r="V12" s="31" t="s">
        <v>1309</v>
      </c>
      <c r="W12" s="18" t="s">
        <v>1306</v>
      </c>
      <c r="X12" s="86"/>
      <c r="Y12" s="31" t="s">
        <v>1309</v>
      </c>
      <c r="Z12" s="18" t="s">
        <v>1306</v>
      </c>
      <c r="AA12" s="86"/>
      <c r="AB12" s="31" t="s">
        <v>1309</v>
      </c>
      <c r="AC12" s="18" t="s">
        <v>1306</v>
      </c>
      <c r="AD12" s="86"/>
      <c r="AE12" s="31" t="s">
        <v>1309</v>
      </c>
      <c r="AF12" s="18" t="s">
        <v>1306</v>
      </c>
      <c r="AG12" s="86"/>
      <c r="AH12" s="31" t="s">
        <v>1309</v>
      </c>
      <c r="AI12" s="18" t="s">
        <v>1306</v>
      </c>
      <c r="AJ12" s="86"/>
      <c r="AK12" s="31" t="s">
        <v>1309</v>
      </c>
      <c r="AL12" s="18" t="s">
        <v>1306</v>
      </c>
      <c r="AM12" s="86"/>
      <c r="AN12" s="31" t="s">
        <v>1309</v>
      </c>
      <c r="AO12" s="18" t="s">
        <v>1306</v>
      </c>
      <c r="AP12" s="86"/>
      <c r="AQ12" s="31" t="s">
        <v>1309</v>
      </c>
      <c r="AR12" s="18" t="s">
        <v>1306</v>
      </c>
      <c r="AS12" s="55">
        <v>6000</v>
      </c>
      <c r="AT12" s="68">
        <f t="shared" si="0"/>
        <v>0</v>
      </c>
    </row>
    <row r="13" spans="1:46" ht="22.5" x14ac:dyDescent="0.25">
      <c r="A13" s="7" t="s">
        <v>195</v>
      </c>
      <c r="B13" s="8" t="s">
        <v>912</v>
      </c>
      <c r="C13" s="10" t="s">
        <v>196</v>
      </c>
      <c r="D13" s="21" t="s">
        <v>1038</v>
      </c>
      <c r="E13" s="178" t="s">
        <v>1162</v>
      </c>
      <c r="F13" s="21">
        <v>1</v>
      </c>
      <c r="G13" s="181">
        <v>6000</v>
      </c>
      <c r="H13" s="181">
        <v>6000</v>
      </c>
      <c r="I13" s="181">
        <v>6000</v>
      </c>
      <c r="J13" s="202">
        <v>43928.370821759258</v>
      </c>
      <c r="K13" s="18" t="s">
        <v>1306</v>
      </c>
      <c r="L13" s="86"/>
      <c r="M13" s="31" t="s">
        <v>1309</v>
      </c>
      <c r="N13" s="18" t="s">
        <v>1306</v>
      </c>
      <c r="O13" s="86"/>
      <c r="P13" s="31" t="s">
        <v>1309</v>
      </c>
      <c r="Q13" s="18" t="s">
        <v>1306</v>
      </c>
      <c r="R13" s="86"/>
      <c r="S13" s="31" t="s">
        <v>1309</v>
      </c>
      <c r="T13" s="18" t="s">
        <v>1306</v>
      </c>
      <c r="U13" s="86"/>
      <c r="V13" s="31" t="s">
        <v>1309</v>
      </c>
      <c r="W13" s="18" t="s">
        <v>1306</v>
      </c>
      <c r="X13" s="86"/>
      <c r="Y13" s="31" t="s">
        <v>1309</v>
      </c>
      <c r="Z13" s="18" t="s">
        <v>1306</v>
      </c>
      <c r="AA13" s="86"/>
      <c r="AB13" s="31" t="s">
        <v>1309</v>
      </c>
      <c r="AC13" s="18" t="s">
        <v>1306</v>
      </c>
      <c r="AD13" s="86"/>
      <c r="AE13" s="31" t="s">
        <v>1309</v>
      </c>
      <c r="AF13" s="18" t="s">
        <v>1306</v>
      </c>
      <c r="AG13" s="86"/>
      <c r="AH13" s="31" t="s">
        <v>1309</v>
      </c>
      <c r="AI13" s="18" t="s">
        <v>1306</v>
      </c>
      <c r="AJ13" s="86"/>
      <c r="AK13" s="31" t="s">
        <v>1309</v>
      </c>
      <c r="AL13" s="18" t="s">
        <v>1306</v>
      </c>
      <c r="AM13" s="86"/>
      <c r="AN13" s="31" t="s">
        <v>1309</v>
      </c>
      <c r="AO13" s="18" t="s">
        <v>1306</v>
      </c>
      <c r="AP13" s="86"/>
      <c r="AQ13" s="31" t="s">
        <v>1309</v>
      </c>
      <c r="AR13" s="18" t="s">
        <v>1306</v>
      </c>
      <c r="AS13" s="55">
        <v>6000</v>
      </c>
      <c r="AT13" s="68">
        <f t="shared" si="0"/>
        <v>0</v>
      </c>
    </row>
    <row r="14" spans="1:46" ht="22.5" x14ac:dyDescent="0.25">
      <c r="A14" s="7" t="s">
        <v>483</v>
      </c>
      <c r="B14" s="8" t="s">
        <v>906</v>
      </c>
      <c r="C14" s="9" t="s">
        <v>484</v>
      </c>
      <c r="D14" s="21" t="s">
        <v>1039</v>
      </c>
      <c r="E14" s="178" t="s">
        <v>1163</v>
      </c>
      <c r="F14" s="21">
        <v>1</v>
      </c>
      <c r="G14" s="181">
        <v>6000</v>
      </c>
      <c r="H14" s="181">
        <v>6000</v>
      </c>
      <c r="I14" s="181">
        <v>6000</v>
      </c>
      <c r="J14" s="202">
        <v>43928.370821759258</v>
      </c>
      <c r="K14" s="18" t="s">
        <v>1306</v>
      </c>
      <c r="L14" s="86"/>
      <c r="M14" s="31" t="s">
        <v>1309</v>
      </c>
      <c r="N14" s="18" t="s">
        <v>1306</v>
      </c>
      <c r="O14" s="86"/>
      <c r="P14" s="31" t="s">
        <v>1309</v>
      </c>
      <c r="Q14" s="18" t="s">
        <v>1306</v>
      </c>
      <c r="R14" s="86"/>
      <c r="S14" s="31" t="s">
        <v>1309</v>
      </c>
      <c r="T14" s="18" t="s">
        <v>1306</v>
      </c>
      <c r="U14" s="86"/>
      <c r="V14" s="31" t="s">
        <v>1309</v>
      </c>
      <c r="W14" s="18" t="s">
        <v>1306</v>
      </c>
      <c r="X14" s="86"/>
      <c r="Y14" s="31" t="s">
        <v>1309</v>
      </c>
      <c r="Z14" s="18" t="s">
        <v>1306</v>
      </c>
      <c r="AA14" s="86"/>
      <c r="AB14" s="31" t="s">
        <v>1309</v>
      </c>
      <c r="AC14" s="18" t="s">
        <v>1306</v>
      </c>
      <c r="AD14" s="86"/>
      <c r="AE14" s="31" t="s">
        <v>1309</v>
      </c>
      <c r="AF14" s="18" t="s">
        <v>1306</v>
      </c>
      <c r="AG14" s="86"/>
      <c r="AH14" s="31" t="s">
        <v>1309</v>
      </c>
      <c r="AI14" s="18" t="s">
        <v>1306</v>
      </c>
      <c r="AJ14" s="86"/>
      <c r="AK14" s="31" t="s">
        <v>1309</v>
      </c>
      <c r="AL14" s="18" t="s">
        <v>1306</v>
      </c>
      <c r="AM14" s="86"/>
      <c r="AN14" s="31" t="s">
        <v>1309</v>
      </c>
      <c r="AO14" s="18" t="s">
        <v>1306</v>
      </c>
      <c r="AP14" s="86"/>
      <c r="AQ14" s="31" t="s">
        <v>1309</v>
      </c>
      <c r="AR14" s="18" t="s">
        <v>1306</v>
      </c>
      <c r="AS14" s="55">
        <v>6000</v>
      </c>
      <c r="AT14" s="68">
        <f t="shared" si="0"/>
        <v>0</v>
      </c>
    </row>
    <row r="15" spans="1:46" ht="22.5" x14ac:dyDescent="0.25">
      <c r="A15" s="7" t="s">
        <v>515</v>
      </c>
      <c r="B15" s="8" t="s">
        <v>914</v>
      </c>
      <c r="C15" s="9" t="s">
        <v>516</v>
      </c>
      <c r="D15" s="121" t="s">
        <v>803</v>
      </c>
      <c r="E15" s="178" t="s">
        <v>1164</v>
      </c>
      <c r="F15" s="21">
        <v>1</v>
      </c>
      <c r="G15" s="180">
        <v>12000</v>
      </c>
      <c r="H15" s="180">
        <v>12000</v>
      </c>
      <c r="I15" s="180">
        <v>12000</v>
      </c>
      <c r="J15" s="202">
        <v>43928.370821759258</v>
      </c>
      <c r="K15" s="18" t="s">
        <v>1306</v>
      </c>
      <c r="L15" s="18"/>
      <c r="M15" s="31" t="s">
        <v>1309</v>
      </c>
      <c r="N15" s="18" t="s">
        <v>1306</v>
      </c>
      <c r="O15" s="18"/>
      <c r="P15" s="31" t="s">
        <v>1309</v>
      </c>
      <c r="Q15" s="18" t="s">
        <v>1306</v>
      </c>
      <c r="R15" s="18"/>
      <c r="S15" s="31" t="s">
        <v>1309</v>
      </c>
      <c r="T15" s="18" t="s">
        <v>1306</v>
      </c>
      <c r="U15" s="18"/>
      <c r="V15" s="31" t="s">
        <v>1309</v>
      </c>
      <c r="W15" s="18" t="s">
        <v>1306</v>
      </c>
      <c r="X15" s="18"/>
      <c r="Y15" s="31" t="s">
        <v>1309</v>
      </c>
      <c r="Z15" s="18" t="s">
        <v>1306</v>
      </c>
      <c r="AA15" s="18"/>
      <c r="AB15" s="31" t="s">
        <v>1309</v>
      </c>
      <c r="AC15" s="18" t="s">
        <v>1306</v>
      </c>
      <c r="AD15" s="18"/>
      <c r="AE15" s="31" t="s">
        <v>1309</v>
      </c>
      <c r="AF15" s="18" t="s">
        <v>1306</v>
      </c>
      <c r="AG15" s="18"/>
      <c r="AH15" s="31" t="s">
        <v>1309</v>
      </c>
      <c r="AI15" s="18" t="s">
        <v>1306</v>
      </c>
      <c r="AJ15" s="18"/>
      <c r="AK15" s="31" t="s">
        <v>1309</v>
      </c>
      <c r="AL15" s="18" t="s">
        <v>1306</v>
      </c>
      <c r="AM15" s="18"/>
      <c r="AN15" s="31" t="s">
        <v>1309</v>
      </c>
      <c r="AO15" s="18" t="s">
        <v>1306</v>
      </c>
      <c r="AP15" s="18"/>
      <c r="AQ15" s="31" t="s">
        <v>1309</v>
      </c>
      <c r="AR15" s="18" t="s">
        <v>1306</v>
      </c>
      <c r="AS15" s="27">
        <v>12000</v>
      </c>
      <c r="AT15" s="68">
        <f t="shared" si="0"/>
        <v>0</v>
      </c>
    </row>
    <row r="16" spans="1:46" ht="22.5" x14ac:dyDescent="0.25">
      <c r="A16" s="7" t="s">
        <v>63</v>
      </c>
      <c r="B16" s="8" t="s">
        <v>915</v>
      </c>
      <c r="C16" s="10" t="s">
        <v>64</v>
      </c>
      <c r="D16" s="21" t="s">
        <v>1040</v>
      </c>
      <c r="E16" s="178" t="s">
        <v>1165</v>
      </c>
      <c r="F16" s="21">
        <v>1</v>
      </c>
      <c r="G16" s="181">
        <v>12000</v>
      </c>
      <c r="H16" s="181">
        <v>12000</v>
      </c>
      <c r="I16" s="181">
        <v>12000</v>
      </c>
      <c r="J16" s="202">
        <v>43928.370821759258</v>
      </c>
      <c r="K16" s="18" t="s">
        <v>1306</v>
      </c>
      <c r="L16" s="86"/>
      <c r="M16" s="31" t="s">
        <v>1309</v>
      </c>
      <c r="N16" s="18" t="s">
        <v>1306</v>
      </c>
      <c r="O16" s="86"/>
      <c r="P16" s="31" t="s">
        <v>1309</v>
      </c>
      <c r="Q16" s="18" t="s">
        <v>1306</v>
      </c>
      <c r="R16" s="86"/>
      <c r="S16" s="31" t="s">
        <v>1309</v>
      </c>
      <c r="T16" s="18" t="s">
        <v>1306</v>
      </c>
      <c r="U16" s="86"/>
      <c r="V16" s="31" t="s">
        <v>1309</v>
      </c>
      <c r="W16" s="18" t="s">
        <v>1306</v>
      </c>
      <c r="X16" s="86"/>
      <c r="Y16" s="31" t="s">
        <v>1309</v>
      </c>
      <c r="Z16" s="18" t="s">
        <v>1306</v>
      </c>
      <c r="AA16" s="86"/>
      <c r="AB16" s="31" t="s">
        <v>1309</v>
      </c>
      <c r="AC16" s="18" t="s">
        <v>1306</v>
      </c>
      <c r="AD16" s="86"/>
      <c r="AE16" s="31" t="s">
        <v>1309</v>
      </c>
      <c r="AF16" s="18" t="s">
        <v>1306</v>
      </c>
      <c r="AG16" s="86"/>
      <c r="AH16" s="31" t="s">
        <v>1309</v>
      </c>
      <c r="AI16" s="18" t="s">
        <v>1306</v>
      </c>
      <c r="AJ16" s="86"/>
      <c r="AK16" s="31" t="s">
        <v>1309</v>
      </c>
      <c r="AL16" s="18" t="s">
        <v>1306</v>
      </c>
      <c r="AM16" s="86"/>
      <c r="AN16" s="31" t="s">
        <v>1309</v>
      </c>
      <c r="AO16" s="18" t="s">
        <v>1306</v>
      </c>
      <c r="AP16" s="86"/>
      <c r="AQ16" s="31" t="s">
        <v>1309</v>
      </c>
      <c r="AR16" s="18" t="s">
        <v>1306</v>
      </c>
      <c r="AS16" s="55">
        <v>12000</v>
      </c>
      <c r="AT16" s="68">
        <f t="shared" si="0"/>
        <v>0</v>
      </c>
    </row>
    <row r="17" spans="1:46" ht="22.5" x14ac:dyDescent="0.25">
      <c r="A17" s="7" t="s">
        <v>963</v>
      </c>
      <c r="B17" s="8" t="s">
        <v>910</v>
      </c>
      <c r="C17" s="10" t="s">
        <v>216</v>
      </c>
      <c r="D17" s="33" t="s">
        <v>1041</v>
      </c>
      <c r="E17" s="178" t="s">
        <v>217</v>
      </c>
      <c r="F17" s="21">
        <v>1</v>
      </c>
      <c r="G17" s="181">
        <v>6000</v>
      </c>
      <c r="H17" s="181">
        <v>6000</v>
      </c>
      <c r="I17" s="181">
        <v>6000</v>
      </c>
      <c r="J17" s="202">
        <v>43928.370821759258</v>
      </c>
      <c r="K17" s="18" t="s">
        <v>1306</v>
      </c>
      <c r="L17" s="86"/>
      <c r="M17" s="31" t="s">
        <v>1309</v>
      </c>
      <c r="N17" s="18" t="s">
        <v>1306</v>
      </c>
      <c r="O17" s="86"/>
      <c r="P17" s="31" t="s">
        <v>1309</v>
      </c>
      <c r="Q17" s="18" t="s">
        <v>1306</v>
      </c>
      <c r="R17" s="86"/>
      <c r="S17" s="31" t="s">
        <v>1309</v>
      </c>
      <c r="T17" s="18" t="s">
        <v>1306</v>
      </c>
      <c r="U17" s="86"/>
      <c r="V17" s="31" t="s">
        <v>1309</v>
      </c>
      <c r="W17" s="18" t="s">
        <v>1306</v>
      </c>
      <c r="X17" s="86"/>
      <c r="Y17" s="31" t="s">
        <v>1309</v>
      </c>
      <c r="Z17" s="18" t="s">
        <v>1306</v>
      </c>
      <c r="AA17" s="86"/>
      <c r="AB17" s="31" t="s">
        <v>1309</v>
      </c>
      <c r="AC17" s="18" t="s">
        <v>1306</v>
      </c>
      <c r="AD17" s="86"/>
      <c r="AE17" s="31" t="s">
        <v>1309</v>
      </c>
      <c r="AF17" s="18" t="s">
        <v>1306</v>
      </c>
      <c r="AG17" s="86"/>
      <c r="AH17" s="31" t="s">
        <v>1309</v>
      </c>
      <c r="AI17" s="18" t="s">
        <v>1306</v>
      </c>
      <c r="AJ17" s="86"/>
      <c r="AK17" s="31" t="s">
        <v>1309</v>
      </c>
      <c r="AL17" s="18" t="s">
        <v>1306</v>
      </c>
      <c r="AM17" s="86"/>
      <c r="AN17" s="31" t="s">
        <v>1309</v>
      </c>
      <c r="AO17" s="18" t="s">
        <v>1306</v>
      </c>
      <c r="AP17" s="86"/>
      <c r="AQ17" s="31" t="s">
        <v>1309</v>
      </c>
      <c r="AR17" s="18" t="s">
        <v>1306</v>
      </c>
      <c r="AS17" s="55">
        <v>6000</v>
      </c>
      <c r="AT17" s="68">
        <f t="shared" si="0"/>
        <v>0</v>
      </c>
    </row>
    <row r="18" spans="1:46" ht="22.5" x14ac:dyDescent="0.25">
      <c r="A18" s="7" t="s">
        <v>535</v>
      </c>
      <c r="B18" s="8" t="s">
        <v>911</v>
      </c>
      <c r="C18" s="9" t="s">
        <v>536</v>
      </c>
      <c r="D18" s="121" t="s">
        <v>810</v>
      </c>
      <c r="E18" s="178" t="s">
        <v>1166</v>
      </c>
      <c r="F18" s="21">
        <v>1</v>
      </c>
      <c r="G18" s="180">
        <v>6000</v>
      </c>
      <c r="H18" s="180">
        <v>6000</v>
      </c>
      <c r="I18" s="180">
        <v>6000</v>
      </c>
      <c r="J18" s="202">
        <v>43928.370821759258</v>
      </c>
      <c r="K18" s="18" t="s">
        <v>1306</v>
      </c>
      <c r="L18" s="18"/>
      <c r="M18" s="31" t="s">
        <v>1309</v>
      </c>
      <c r="N18" s="18" t="s">
        <v>1306</v>
      </c>
      <c r="O18" s="18"/>
      <c r="P18" s="31" t="s">
        <v>1309</v>
      </c>
      <c r="Q18" s="18" t="s">
        <v>1306</v>
      </c>
      <c r="R18" s="18"/>
      <c r="S18" s="31" t="s">
        <v>1309</v>
      </c>
      <c r="T18" s="18" t="s">
        <v>1306</v>
      </c>
      <c r="U18" s="18"/>
      <c r="V18" s="31" t="s">
        <v>1309</v>
      </c>
      <c r="W18" s="18" t="s">
        <v>1306</v>
      </c>
      <c r="X18" s="18"/>
      <c r="Y18" s="31" t="s">
        <v>1309</v>
      </c>
      <c r="Z18" s="18" t="s">
        <v>1306</v>
      </c>
      <c r="AA18" s="18"/>
      <c r="AB18" s="31" t="s">
        <v>1309</v>
      </c>
      <c r="AC18" s="18" t="s">
        <v>1306</v>
      </c>
      <c r="AD18" s="18"/>
      <c r="AE18" s="31" t="s">
        <v>1309</v>
      </c>
      <c r="AF18" s="18" t="s">
        <v>1306</v>
      </c>
      <c r="AG18" s="18"/>
      <c r="AH18" s="31" t="s">
        <v>1309</v>
      </c>
      <c r="AI18" s="18" t="s">
        <v>1306</v>
      </c>
      <c r="AJ18" s="18"/>
      <c r="AK18" s="31" t="s">
        <v>1309</v>
      </c>
      <c r="AL18" s="18" t="s">
        <v>1306</v>
      </c>
      <c r="AM18" s="18"/>
      <c r="AN18" s="31" t="s">
        <v>1309</v>
      </c>
      <c r="AO18" s="18" t="s">
        <v>1306</v>
      </c>
      <c r="AP18" s="18"/>
      <c r="AQ18" s="31" t="s">
        <v>1309</v>
      </c>
      <c r="AR18" s="18" t="s">
        <v>1306</v>
      </c>
      <c r="AS18" s="27">
        <v>6000</v>
      </c>
      <c r="AT18" s="68">
        <f t="shared" si="0"/>
        <v>0</v>
      </c>
    </row>
    <row r="19" spans="1:46" ht="22.5" x14ac:dyDescent="0.25">
      <c r="A19" s="7" t="s">
        <v>964</v>
      </c>
      <c r="B19" s="8" t="s">
        <v>911</v>
      </c>
      <c r="C19" s="10" t="s">
        <v>162</v>
      </c>
      <c r="D19" s="21" t="s">
        <v>1042</v>
      </c>
      <c r="E19" s="178" t="s">
        <v>1167</v>
      </c>
      <c r="F19" s="21">
        <v>1</v>
      </c>
      <c r="G19" s="181">
        <v>6000</v>
      </c>
      <c r="H19" s="181">
        <v>6000</v>
      </c>
      <c r="I19" s="181">
        <v>6000</v>
      </c>
      <c r="J19" s="202">
        <v>43930.377187500002</v>
      </c>
      <c r="K19" s="18" t="s">
        <v>1306</v>
      </c>
      <c r="L19" s="86"/>
      <c r="M19" s="31" t="s">
        <v>1309</v>
      </c>
      <c r="N19" s="18" t="s">
        <v>1306</v>
      </c>
      <c r="O19" s="86"/>
      <c r="P19" s="31" t="s">
        <v>1309</v>
      </c>
      <c r="Q19" s="18" t="s">
        <v>1306</v>
      </c>
      <c r="R19" s="86"/>
      <c r="S19" s="31" t="s">
        <v>1309</v>
      </c>
      <c r="T19" s="18" t="s">
        <v>1306</v>
      </c>
      <c r="U19" s="86"/>
      <c r="V19" s="31" t="s">
        <v>1309</v>
      </c>
      <c r="W19" s="18" t="s">
        <v>1306</v>
      </c>
      <c r="X19" s="86"/>
      <c r="Y19" s="31" t="s">
        <v>1309</v>
      </c>
      <c r="Z19" s="18" t="s">
        <v>1306</v>
      </c>
      <c r="AA19" s="86"/>
      <c r="AB19" s="31" t="s">
        <v>1309</v>
      </c>
      <c r="AC19" s="18" t="s">
        <v>1306</v>
      </c>
      <c r="AD19" s="86"/>
      <c r="AE19" s="31" t="s">
        <v>1309</v>
      </c>
      <c r="AF19" s="18" t="s">
        <v>1306</v>
      </c>
      <c r="AG19" s="86"/>
      <c r="AH19" s="31" t="s">
        <v>1309</v>
      </c>
      <c r="AI19" s="18" t="s">
        <v>1306</v>
      </c>
      <c r="AJ19" s="86"/>
      <c r="AK19" s="31" t="s">
        <v>1309</v>
      </c>
      <c r="AL19" s="18" t="s">
        <v>1306</v>
      </c>
      <c r="AM19" s="86"/>
      <c r="AN19" s="31" t="s">
        <v>1309</v>
      </c>
      <c r="AO19" s="18" t="s">
        <v>1306</v>
      </c>
      <c r="AP19" s="86"/>
      <c r="AQ19" s="31" t="s">
        <v>1309</v>
      </c>
      <c r="AR19" s="18" t="s">
        <v>1306</v>
      </c>
      <c r="AS19" s="55">
        <v>6000</v>
      </c>
      <c r="AT19" s="68">
        <f t="shared" si="0"/>
        <v>0</v>
      </c>
    </row>
    <row r="20" spans="1:46" ht="22.5" x14ac:dyDescent="0.25">
      <c r="A20" s="7" t="s">
        <v>965</v>
      </c>
      <c r="B20" s="8" t="s">
        <v>917</v>
      </c>
      <c r="C20" s="10" t="s">
        <v>322</v>
      </c>
      <c r="D20" s="21" t="s">
        <v>1043</v>
      </c>
      <c r="E20" s="178" t="s">
        <v>1168</v>
      </c>
      <c r="F20" s="21">
        <v>1</v>
      </c>
      <c r="G20" s="181">
        <v>6000</v>
      </c>
      <c r="H20" s="181">
        <v>6000</v>
      </c>
      <c r="I20" s="181">
        <v>6000</v>
      </c>
      <c r="J20" s="202">
        <v>43928.370821759258</v>
      </c>
      <c r="K20" s="18" t="s">
        <v>1306</v>
      </c>
      <c r="L20" s="86"/>
      <c r="M20" s="31" t="s">
        <v>1309</v>
      </c>
      <c r="N20" s="18" t="s">
        <v>1306</v>
      </c>
      <c r="O20" s="86"/>
      <c r="P20" s="31" t="s">
        <v>1309</v>
      </c>
      <c r="Q20" s="18" t="s">
        <v>1306</v>
      </c>
      <c r="R20" s="86"/>
      <c r="S20" s="31" t="s">
        <v>1309</v>
      </c>
      <c r="T20" s="18" t="s">
        <v>1306</v>
      </c>
      <c r="U20" s="86"/>
      <c r="V20" s="31" t="s">
        <v>1309</v>
      </c>
      <c r="W20" s="18" t="s">
        <v>1306</v>
      </c>
      <c r="X20" s="86"/>
      <c r="Y20" s="31" t="s">
        <v>1309</v>
      </c>
      <c r="Z20" s="18" t="s">
        <v>1306</v>
      </c>
      <c r="AA20" s="86"/>
      <c r="AB20" s="31" t="s">
        <v>1309</v>
      </c>
      <c r="AC20" s="18" t="s">
        <v>1306</v>
      </c>
      <c r="AD20" s="86"/>
      <c r="AE20" s="31" t="s">
        <v>1309</v>
      </c>
      <c r="AF20" s="18" t="s">
        <v>1306</v>
      </c>
      <c r="AG20" s="86"/>
      <c r="AH20" s="31" t="s">
        <v>1309</v>
      </c>
      <c r="AI20" s="18" t="s">
        <v>1306</v>
      </c>
      <c r="AJ20" s="86"/>
      <c r="AK20" s="31" t="s">
        <v>1309</v>
      </c>
      <c r="AL20" s="18" t="s">
        <v>1306</v>
      </c>
      <c r="AM20" s="86"/>
      <c r="AN20" s="31" t="s">
        <v>1309</v>
      </c>
      <c r="AO20" s="18" t="s">
        <v>1306</v>
      </c>
      <c r="AP20" s="86"/>
      <c r="AQ20" s="31" t="s">
        <v>1309</v>
      </c>
      <c r="AR20" s="18" t="s">
        <v>1306</v>
      </c>
      <c r="AS20" s="55">
        <v>6000</v>
      </c>
      <c r="AT20" s="68">
        <f t="shared" si="0"/>
        <v>0</v>
      </c>
    </row>
    <row r="21" spans="1:46" ht="22.5" x14ac:dyDescent="0.25">
      <c r="A21" s="7" t="s">
        <v>966</v>
      </c>
      <c r="B21" s="8" t="s">
        <v>910</v>
      </c>
      <c r="C21" s="9" t="s">
        <v>546</v>
      </c>
      <c r="D21" s="33" t="s">
        <v>1044</v>
      </c>
      <c r="E21" s="178" t="s">
        <v>1169</v>
      </c>
      <c r="F21" s="21">
        <v>1</v>
      </c>
      <c r="G21" s="181">
        <v>12000</v>
      </c>
      <c r="H21" s="181">
        <v>12000</v>
      </c>
      <c r="I21" s="181">
        <v>12000</v>
      </c>
      <c r="J21" s="202">
        <v>43928.370821759258</v>
      </c>
      <c r="K21" s="18" t="s">
        <v>1306</v>
      </c>
      <c r="L21" s="86"/>
      <c r="M21" s="31" t="s">
        <v>1309</v>
      </c>
      <c r="N21" s="18" t="s">
        <v>1306</v>
      </c>
      <c r="O21" s="86"/>
      <c r="P21" s="31" t="s">
        <v>1309</v>
      </c>
      <c r="Q21" s="18" t="s">
        <v>1306</v>
      </c>
      <c r="R21" s="86"/>
      <c r="S21" s="31" t="s">
        <v>1309</v>
      </c>
      <c r="T21" s="18" t="s">
        <v>1306</v>
      </c>
      <c r="U21" s="86"/>
      <c r="V21" s="31" t="s">
        <v>1309</v>
      </c>
      <c r="W21" s="18" t="s">
        <v>1306</v>
      </c>
      <c r="X21" s="86"/>
      <c r="Y21" s="31" t="s">
        <v>1309</v>
      </c>
      <c r="Z21" s="18" t="s">
        <v>1306</v>
      </c>
      <c r="AA21" s="86"/>
      <c r="AB21" s="31" t="s">
        <v>1309</v>
      </c>
      <c r="AC21" s="18" t="s">
        <v>1306</v>
      </c>
      <c r="AD21" s="86"/>
      <c r="AE21" s="31" t="s">
        <v>1309</v>
      </c>
      <c r="AF21" s="18" t="s">
        <v>1306</v>
      </c>
      <c r="AG21" s="86"/>
      <c r="AH21" s="31" t="s">
        <v>1309</v>
      </c>
      <c r="AI21" s="18" t="s">
        <v>1306</v>
      </c>
      <c r="AJ21" s="86"/>
      <c r="AK21" s="31" t="s">
        <v>1309</v>
      </c>
      <c r="AL21" s="18" t="s">
        <v>1306</v>
      </c>
      <c r="AM21" s="86"/>
      <c r="AN21" s="31" t="s">
        <v>1309</v>
      </c>
      <c r="AO21" s="18" t="s">
        <v>1306</v>
      </c>
      <c r="AP21" s="86"/>
      <c r="AQ21" s="31" t="s">
        <v>1309</v>
      </c>
      <c r="AR21" s="18" t="s">
        <v>1306</v>
      </c>
      <c r="AS21" s="55">
        <v>12000</v>
      </c>
      <c r="AT21" s="68">
        <f t="shared" si="0"/>
        <v>0</v>
      </c>
    </row>
    <row r="22" spans="1:46" ht="22.5" x14ac:dyDescent="0.25">
      <c r="A22" s="7" t="s">
        <v>407</v>
      </c>
      <c r="B22" s="8" t="s">
        <v>915</v>
      </c>
      <c r="C22" s="9" t="s">
        <v>408</v>
      </c>
      <c r="D22" s="121" t="s">
        <v>811</v>
      </c>
      <c r="E22" s="178" t="s">
        <v>1170</v>
      </c>
      <c r="F22" s="21">
        <v>1</v>
      </c>
      <c r="G22" s="180">
        <v>6000</v>
      </c>
      <c r="H22" s="180">
        <v>6000</v>
      </c>
      <c r="I22" s="180">
        <v>6000</v>
      </c>
      <c r="J22" s="202">
        <v>43928.370821759258</v>
      </c>
      <c r="K22" s="18" t="s">
        <v>1306</v>
      </c>
      <c r="L22" s="18"/>
      <c r="M22" s="31" t="s">
        <v>1309</v>
      </c>
      <c r="N22" s="18" t="s">
        <v>1306</v>
      </c>
      <c r="O22" s="18"/>
      <c r="P22" s="31" t="s">
        <v>1309</v>
      </c>
      <c r="Q22" s="18" t="s">
        <v>1306</v>
      </c>
      <c r="R22" s="18"/>
      <c r="S22" s="31" t="s">
        <v>1309</v>
      </c>
      <c r="T22" s="18" t="s">
        <v>1306</v>
      </c>
      <c r="U22" s="18"/>
      <c r="V22" s="31" t="s">
        <v>1309</v>
      </c>
      <c r="W22" s="18" t="s">
        <v>1306</v>
      </c>
      <c r="X22" s="18"/>
      <c r="Y22" s="31" t="s">
        <v>1309</v>
      </c>
      <c r="Z22" s="18" t="s">
        <v>1306</v>
      </c>
      <c r="AA22" s="18"/>
      <c r="AB22" s="31" t="s">
        <v>1309</v>
      </c>
      <c r="AC22" s="18" t="s">
        <v>1306</v>
      </c>
      <c r="AD22" s="18"/>
      <c r="AE22" s="31" t="s">
        <v>1309</v>
      </c>
      <c r="AF22" s="18" t="s">
        <v>1306</v>
      </c>
      <c r="AG22" s="18"/>
      <c r="AH22" s="31" t="s">
        <v>1309</v>
      </c>
      <c r="AI22" s="18" t="s">
        <v>1306</v>
      </c>
      <c r="AJ22" s="18"/>
      <c r="AK22" s="31" t="s">
        <v>1309</v>
      </c>
      <c r="AL22" s="18" t="s">
        <v>1306</v>
      </c>
      <c r="AM22" s="18"/>
      <c r="AN22" s="31" t="s">
        <v>1309</v>
      </c>
      <c r="AO22" s="18" t="s">
        <v>1306</v>
      </c>
      <c r="AP22" s="18"/>
      <c r="AQ22" s="31" t="s">
        <v>1309</v>
      </c>
      <c r="AR22" s="18" t="s">
        <v>1306</v>
      </c>
      <c r="AS22" s="27">
        <v>6000</v>
      </c>
      <c r="AT22" s="68">
        <f t="shared" si="0"/>
        <v>0</v>
      </c>
    </row>
    <row r="23" spans="1:46" ht="22.5" x14ac:dyDescent="0.25">
      <c r="A23" s="7" t="s">
        <v>617</v>
      </c>
      <c r="B23" s="8" t="s">
        <v>910</v>
      </c>
      <c r="C23" s="9" t="s">
        <v>618</v>
      </c>
      <c r="D23" s="121" t="s">
        <v>812</v>
      </c>
      <c r="E23" s="178" t="s">
        <v>1171</v>
      </c>
      <c r="F23" s="21">
        <v>1</v>
      </c>
      <c r="G23" s="180">
        <v>12000</v>
      </c>
      <c r="H23" s="180">
        <v>12000</v>
      </c>
      <c r="I23" s="180">
        <v>12000</v>
      </c>
      <c r="J23" s="202">
        <v>43928.370821759258</v>
      </c>
      <c r="K23" s="18" t="s">
        <v>1306</v>
      </c>
      <c r="L23" s="18"/>
      <c r="M23" s="31" t="s">
        <v>1309</v>
      </c>
      <c r="N23" s="18" t="s">
        <v>1306</v>
      </c>
      <c r="O23" s="18"/>
      <c r="P23" s="31" t="s">
        <v>1309</v>
      </c>
      <c r="Q23" s="18" t="s">
        <v>1306</v>
      </c>
      <c r="R23" s="18"/>
      <c r="S23" s="31" t="s">
        <v>1309</v>
      </c>
      <c r="T23" s="18" t="s">
        <v>1306</v>
      </c>
      <c r="U23" s="18"/>
      <c r="V23" s="31" t="s">
        <v>1309</v>
      </c>
      <c r="W23" s="18" t="s">
        <v>1306</v>
      </c>
      <c r="X23" s="18"/>
      <c r="Y23" s="31" t="s">
        <v>1309</v>
      </c>
      <c r="Z23" s="18" t="s">
        <v>1306</v>
      </c>
      <c r="AA23" s="18"/>
      <c r="AB23" s="31" t="s">
        <v>1309</v>
      </c>
      <c r="AC23" s="18" t="s">
        <v>1306</v>
      </c>
      <c r="AD23" s="18"/>
      <c r="AE23" s="31" t="s">
        <v>1309</v>
      </c>
      <c r="AF23" s="18" t="s">
        <v>1306</v>
      </c>
      <c r="AG23" s="18"/>
      <c r="AH23" s="31" t="s">
        <v>1309</v>
      </c>
      <c r="AI23" s="18" t="s">
        <v>1306</v>
      </c>
      <c r="AJ23" s="18"/>
      <c r="AK23" s="31" t="s">
        <v>1309</v>
      </c>
      <c r="AL23" s="18" t="s">
        <v>1306</v>
      </c>
      <c r="AM23" s="18"/>
      <c r="AN23" s="31" t="s">
        <v>1309</v>
      </c>
      <c r="AO23" s="18" t="s">
        <v>1306</v>
      </c>
      <c r="AP23" s="18"/>
      <c r="AQ23" s="31" t="s">
        <v>1309</v>
      </c>
      <c r="AR23" s="18" t="s">
        <v>1306</v>
      </c>
      <c r="AS23" s="27">
        <v>12000</v>
      </c>
      <c r="AT23" s="68">
        <f t="shared" si="0"/>
        <v>0</v>
      </c>
    </row>
    <row r="24" spans="1:46" ht="22.5" x14ac:dyDescent="0.25">
      <c r="A24" s="7" t="s">
        <v>391</v>
      </c>
      <c r="B24" s="8" t="s">
        <v>914</v>
      </c>
      <c r="C24" s="9" t="s">
        <v>392</v>
      </c>
      <c r="D24" s="121" t="s">
        <v>813</v>
      </c>
      <c r="E24" s="178" t="s">
        <v>1172</v>
      </c>
      <c r="F24" s="21">
        <v>1</v>
      </c>
      <c r="G24" s="180">
        <v>6000</v>
      </c>
      <c r="H24" s="180">
        <v>6000</v>
      </c>
      <c r="I24" s="180">
        <v>6000</v>
      </c>
      <c r="J24" s="202">
        <v>43928.370821759258</v>
      </c>
      <c r="K24" s="18" t="s">
        <v>1306</v>
      </c>
      <c r="L24" s="18"/>
      <c r="M24" s="31" t="s">
        <v>1309</v>
      </c>
      <c r="N24" s="18" t="s">
        <v>1306</v>
      </c>
      <c r="O24" s="18"/>
      <c r="P24" s="31" t="s">
        <v>1309</v>
      </c>
      <c r="Q24" s="18" t="s">
        <v>1306</v>
      </c>
      <c r="R24" s="18"/>
      <c r="S24" s="31" t="s">
        <v>1309</v>
      </c>
      <c r="T24" s="18" t="s">
        <v>1306</v>
      </c>
      <c r="U24" s="18"/>
      <c r="V24" s="31" t="s">
        <v>1309</v>
      </c>
      <c r="W24" s="18" t="s">
        <v>1306</v>
      </c>
      <c r="X24" s="18"/>
      <c r="Y24" s="31" t="s">
        <v>1309</v>
      </c>
      <c r="Z24" s="18" t="s">
        <v>1306</v>
      </c>
      <c r="AA24" s="18"/>
      <c r="AB24" s="31" t="s">
        <v>1309</v>
      </c>
      <c r="AC24" s="18" t="s">
        <v>1306</v>
      </c>
      <c r="AD24" s="18"/>
      <c r="AE24" s="31" t="s">
        <v>1309</v>
      </c>
      <c r="AF24" s="18" t="s">
        <v>1306</v>
      </c>
      <c r="AG24" s="18"/>
      <c r="AH24" s="31" t="s">
        <v>1309</v>
      </c>
      <c r="AI24" s="18" t="s">
        <v>1306</v>
      </c>
      <c r="AJ24" s="18"/>
      <c r="AK24" s="31" t="s">
        <v>1309</v>
      </c>
      <c r="AL24" s="18" t="s">
        <v>1306</v>
      </c>
      <c r="AM24" s="18"/>
      <c r="AN24" s="31" t="s">
        <v>1309</v>
      </c>
      <c r="AO24" s="18" t="s">
        <v>1306</v>
      </c>
      <c r="AP24" s="18"/>
      <c r="AQ24" s="31" t="s">
        <v>1309</v>
      </c>
      <c r="AR24" s="18" t="s">
        <v>1306</v>
      </c>
      <c r="AS24" s="27">
        <v>6000</v>
      </c>
      <c r="AT24" s="68">
        <f t="shared" si="0"/>
        <v>0</v>
      </c>
    </row>
    <row r="25" spans="1:46" ht="22.5" x14ac:dyDescent="0.25">
      <c r="A25" s="7" t="s">
        <v>967</v>
      </c>
      <c r="B25" s="8" t="s">
        <v>912</v>
      </c>
      <c r="C25" s="9" t="s">
        <v>589</v>
      </c>
      <c r="D25" s="121" t="s">
        <v>814</v>
      </c>
      <c r="E25" s="178" t="s">
        <v>1173</v>
      </c>
      <c r="F25" s="21">
        <v>1</v>
      </c>
      <c r="G25" s="180">
        <v>6000</v>
      </c>
      <c r="H25" s="180">
        <v>6000</v>
      </c>
      <c r="I25" s="180">
        <v>6000</v>
      </c>
      <c r="J25" s="202">
        <v>43928.370821759258</v>
      </c>
      <c r="K25" s="18" t="s">
        <v>1306</v>
      </c>
      <c r="L25" s="18"/>
      <c r="M25" s="31" t="s">
        <v>1309</v>
      </c>
      <c r="N25" s="18" t="s">
        <v>1306</v>
      </c>
      <c r="O25" s="18"/>
      <c r="P25" s="31" t="s">
        <v>1309</v>
      </c>
      <c r="Q25" s="18" t="s">
        <v>1306</v>
      </c>
      <c r="R25" s="18"/>
      <c r="S25" s="31" t="s">
        <v>1309</v>
      </c>
      <c r="T25" s="18" t="s">
        <v>1306</v>
      </c>
      <c r="U25" s="18"/>
      <c r="V25" s="31" t="s">
        <v>1309</v>
      </c>
      <c r="W25" s="18" t="s">
        <v>1306</v>
      </c>
      <c r="X25" s="18"/>
      <c r="Y25" s="31" t="s">
        <v>1309</v>
      </c>
      <c r="Z25" s="18" t="s">
        <v>1306</v>
      </c>
      <c r="AA25" s="18"/>
      <c r="AB25" s="31" t="s">
        <v>1309</v>
      </c>
      <c r="AC25" s="18" t="s">
        <v>1306</v>
      </c>
      <c r="AD25" s="18"/>
      <c r="AE25" s="31" t="s">
        <v>1309</v>
      </c>
      <c r="AF25" s="18" t="s">
        <v>1306</v>
      </c>
      <c r="AG25" s="18"/>
      <c r="AH25" s="31" t="s">
        <v>1309</v>
      </c>
      <c r="AI25" s="18" t="s">
        <v>1306</v>
      </c>
      <c r="AJ25" s="18"/>
      <c r="AK25" s="31" t="s">
        <v>1309</v>
      </c>
      <c r="AL25" s="18" t="s">
        <v>1306</v>
      </c>
      <c r="AM25" s="18"/>
      <c r="AN25" s="31" t="s">
        <v>1309</v>
      </c>
      <c r="AO25" s="18" t="s">
        <v>1306</v>
      </c>
      <c r="AP25" s="18"/>
      <c r="AQ25" s="31" t="s">
        <v>1309</v>
      </c>
      <c r="AR25" s="18" t="s">
        <v>1306</v>
      </c>
      <c r="AS25" s="27">
        <v>6000</v>
      </c>
      <c r="AT25" s="68">
        <f t="shared" si="0"/>
        <v>0</v>
      </c>
    </row>
    <row r="26" spans="1:46" ht="22.5" x14ac:dyDescent="0.25">
      <c r="A26" s="7" t="s">
        <v>968</v>
      </c>
      <c r="B26" s="8" t="s">
        <v>918</v>
      </c>
      <c r="C26" s="9" t="s">
        <v>581</v>
      </c>
      <c r="D26" s="33" t="s">
        <v>1045</v>
      </c>
      <c r="E26" s="179" t="s">
        <v>582</v>
      </c>
      <c r="F26" s="21">
        <v>1</v>
      </c>
      <c r="G26" s="181">
        <v>6000</v>
      </c>
      <c r="H26" s="181">
        <v>6000</v>
      </c>
      <c r="I26" s="181">
        <v>6000</v>
      </c>
      <c r="J26" s="202">
        <v>43928.370821759258</v>
      </c>
      <c r="K26" s="18" t="s">
        <v>1306</v>
      </c>
      <c r="L26" s="86"/>
      <c r="M26" s="31" t="s">
        <v>1309</v>
      </c>
      <c r="N26" s="18" t="s">
        <v>1306</v>
      </c>
      <c r="O26" s="86"/>
      <c r="P26" s="31" t="s">
        <v>1309</v>
      </c>
      <c r="Q26" s="18" t="s">
        <v>1306</v>
      </c>
      <c r="R26" s="86"/>
      <c r="S26" s="31" t="s">
        <v>1309</v>
      </c>
      <c r="T26" s="18" t="s">
        <v>1306</v>
      </c>
      <c r="U26" s="86"/>
      <c r="V26" s="31" t="s">
        <v>1309</v>
      </c>
      <c r="W26" s="18" t="s">
        <v>1306</v>
      </c>
      <c r="X26" s="86"/>
      <c r="Y26" s="31" t="s">
        <v>1309</v>
      </c>
      <c r="Z26" s="18" t="s">
        <v>1306</v>
      </c>
      <c r="AA26" s="86"/>
      <c r="AB26" s="31" t="s">
        <v>1309</v>
      </c>
      <c r="AC26" s="18" t="s">
        <v>1306</v>
      </c>
      <c r="AD26" s="86"/>
      <c r="AE26" s="31" t="s">
        <v>1309</v>
      </c>
      <c r="AF26" s="18" t="s">
        <v>1306</v>
      </c>
      <c r="AG26" s="86"/>
      <c r="AH26" s="31" t="s">
        <v>1309</v>
      </c>
      <c r="AI26" s="18" t="s">
        <v>1306</v>
      </c>
      <c r="AJ26" s="86"/>
      <c r="AK26" s="31" t="s">
        <v>1309</v>
      </c>
      <c r="AL26" s="18" t="s">
        <v>1306</v>
      </c>
      <c r="AM26" s="86"/>
      <c r="AN26" s="31" t="s">
        <v>1309</v>
      </c>
      <c r="AO26" s="18" t="s">
        <v>1306</v>
      </c>
      <c r="AP26" s="86"/>
      <c r="AQ26" s="31" t="s">
        <v>1309</v>
      </c>
      <c r="AR26" s="18" t="s">
        <v>1306</v>
      </c>
      <c r="AS26" s="55">
        <v>6000</v>
      </c>
      <c r="AT26" s="68">
        <f t="shared" si="0"/>
        <v>0</v>
      </c>
    </row>
    <row r="27" spans="1:46" ht="22.5" x14ac:dyDescent="0.25">
      <c r="A27" s="7" t="s">
        <v>94</v>
      </c>
      <c r="B27" s="8" t="s">
        <v>910</v>
      </c>
      <c r="C27" s="10" t="s">
        <v>95</v>
      </c>
      <c r="D27" s="121" t="s">
        <v>815</v>
      </c>
      <c r="E27" s="178" t="s">
        <v>1174</v>
      </c>
      <c r="F27" s="21">
        <v>1</v>
      </c>
      <c r="G27" s="180">
        <v>6000</v>
      </c>
      <c r="H27" s="180">
        <v>6000</v>
      </c>
      <c r="I27" s="180">
        <v>6000</v>
      </c>
      <c r="J27" s="202">
        <v>43928.370821759258</v>
      </c>
      <c r="K27" s="18" t="s">
        <v>1306</v>
      </c>
      <c r="L27" s="18"/>
      <c r="M27" s="31" t="s">
        <v>1309</v>
      </c>
      <c r="N27" s="18" t="s">
        <v>1306</v>
      </c>
      <c r="O27" s="18"/>
      <c r="P27" s="31" t="s">
        <v>1309</v>
      </c>
      <c r="Q27" s="18" t="s">
        <v>1306</v>
      </c>
      <c r="R27" s="18"/>
      <c r="S27" s="31" t="s">
        <v>1309</v>
      </c>
      <c r="T27" s="18" t="s">
        <v>1306</v>
      </c>
      <c r="U27" s="18"/>
      <c r="V27" s="31" t="s">
        <v>1309</v>
      </c>
      <c r="W27" s="18" t="s">
        <v>1306</v>
      </c>
      <c r="X27" s="18"/>
      <c r="Y27" s="31" t="s">
        <v>1309</v>
      </c>
      <c r="Z27" s="18" t="s">
        <v>1306</v>
      </c>
      <c r="AA27" s="18"/>
      <c r="AB27" s="31" t="s">
        <v>1309</v>
      </c>
      <c r="AC27" s="18" t="s">
        <v>1306</v>
      </c>
      <c r="AD27" s="18"/>
      <c r="AE27" s="31" t="s">
        <v>1309</v>
      </c>
      <c r="AF27" s="18" t="s">
        <v>1306</v>
      </c>
      <c r="AG27" s="18"/>
      <c r="AH27" s="31" t="s">
        <v>1309</v>
      </c>
      <c r="AI27" s="18" t="s">
        <v>1306</v>
      </c>
      <c r="AJ27" s="18"/>
      <c r="AK27" s="31" t="s">
        <v>1309</v>
      </c>
      <c r="AL27" s="18" t="s">
        <v>1306</v>
      </c>
      <c r="AM27" s="18"/>
      <c r="AN27" s="31" t="s">
        <v>1309</v>
      </c>
      <c r="AO27" s="18" t="s">
        <v>1306</v>
      </c>
      <c r="AP27" s="18"/>
      <c r="AQ27" s="31" t="s">
        <v>1309</v>
      </c>
      <c r="AR27" s="18" t="s">
        <v>1306</v>
      </c>
      <c r="AS27" s="27">
        <v>6000</v>
      </c>
      <c r="AT27" s="68">
        <f t="shared" si="0"/>
        <v>0</v>
      </c>
    </row>
    <row r="28" spans="1:46" ht="22.5" x14ac:dyDescent="0.25">
      <c r="A28" s="7" t="s">
        <v>526</v>
      </c>
      <c r="B28" s="8" t="s">
        <v>912</v>
      </c>
      <c r="C28" s="9" t="s">
        <v>527</v>
      </c>
      <c r="D28" s="121" t="s">
        <v>816</v>
      </c>
      <c r="E28" s="178" t="s">
        <v>1175</v>
      </c>
      <c r="F28" s="21">
        <v>1</v>
      </c>
      <c r="G28" s="180">
        <v>6000</v>
      </c>
      <c r="H28" s="180">
        <v>6000</v>
      </c>
      <c r="I28" s="180">
        <v>6000</v>
      </c>
      <c r="J28" s="202">
        <v>43928.370821759258</v>
      </c>
      <c r="K28" s="18" t="s">
        <v>1306</v>
      </c>
      <c r="L28" s="18"/>
      <c r="M28" s="31" t="s">
        <v>1309</v>
      </c>
      <c r="N28" s="18" t="s">
        <v>1306</v>
      </c>
      <c r="O28" s="18"/>
      <c r="P28" s="31" t="s">
        <v>1309</v>
      </c>
      <c r="Q28" s="18" t="s">
        <v>1306</v>
      </c>
      <c r="R28" s="18"/>
      <c r="S28" s="31" t="s">
        <v>1309</v>
      </c>
      <c r="T28" s="18" t="s">
        <v>1306</v>
      </c>
      <c r="U28" s="18"/>
      <c r="V28" s="31" t="s">
        <v>1309</v>
      </c>
      <c r="W28" s="18" t="s">
        <v>1306</v>
      </c>
      <c r="X28" s="18"/>
      <c r="Y28" s="31" t="s">
        <v>1309</v>
      </c>
      <c r="Z28" s="18" t="s">
        <v>1306</v>
      </c>
      <c r="AA28" s="18"/>
      <c r="AB28" s="31" t="s">
        <v>1309</v>
      </c>
      <c r="AC28" s="18" t="s">
        <v>1306</v>
      </c>
      <c r="AD28" s="18"/>
      <c r="AE28" s="31" t="s">
        <v>1309</v>
      </c>
      <c r="AF28" s="18" t="s">
        <v>1306</v>
      </c>
      <c r="AG28" s="18"/>
      <c r="AH28" s="31" t="s">
        <v>1309</v>
      </c>
      <c r="AI28" s="18" t="s">
        <v>1306</v>
      </c>
      <c r="AJ28" s="18"/>
      <c r="AK28" s="31" t="s">
        <v>1309</v>
      </c>
      <c r="AL28" s="18" t="s">
        <v>1306</v>
      </c>
      <c r="AM28" s="18"/>
      <c r="AN28" s="31" t="s">
        <v>1309</v>
      </c>
      <c r="AO28" s="18" t="s">
        <v>1306</v>
      </c>
      <c r="AP28" s="18"/>
      <c r="AQ28" s="31" t="s">
        <v>1309</v>
      </c>
      <c r="AR28" s="18" t="s">
        <v>1306</v>
      </c>
      <c r="AS28" s="27">
        <v>6000</v>
      </c>
      <c r="AT28" s="68">
        <f t="shared" si="0"/>
        <v>0</v>
      </c>
    </row>
    <row r="29" spans="1:46" ht="22.5" x14ac:dyDescent="0.25">
      <c r="A29" s="7" t="s">
        <v>82</v>
      </c>
      <c r="B29" s="8" t="s">
        <v>907</v>
      </c>
      <c r="C29" s="10" t="s">
        <v>83</v>
      </c>
      <c r="D29" s="121" t="s">
        <v>817</v>
      </c>
      <c r="E29" s="178" t="s">
        <v>1176</v>
      </c>
      <c r="F29" s="21">
        <v>1</v>
      </c>
      <c r="G29" s="180">
        <v>6000</v>
      </c>
      <c r="H29" s="180">
        <v>6000</v>
      </c>
      <c r="I29" s="180">
        <v>6000</v>
      </c>
      <c r="J29" s="202">
        <v>43928.370821759258</v>
      </c>
      <c r="K29" s="18" t="s">
        <v>1306</v>
      </c>
      <c r="L29" s="18"/>
      <c r="M29" s="31" t="s">
        <v>1309</v>
      </c>
      <c r="N29" s="18" t="s">
        <v>1306</v>
      </c>
      <c r="O29" s="18"/>
      <c r="P29" s="31" t="s">
        <v>1309</v>
      </c>
      <c r="Q29" s="18" t="s">
        <v>1306</v>
      </c>
      <c r="R29" s="18"/>
      <c r="S29" s="31" t="s">
        <v>1309</v>
      </c>
      <c r="T29" s="18" t="s">
        <v>1306</v>
      </c>
      <c r="U29" s="18"/>
      <c r="V29" s="31" t="s">
        <v>1309</v>
      </c>
      <c r="W29" s="18" t="s">
        <v>1306</v>
      </c>
      <c r="X29" s="18"/>
      <c r="Y29" s="31" t="s">
        <v>1309</v>
      </c>
      <c r="Z29" s="18" t="s">
        <v>1306</v>
      </c>
      <c r="AA29" s="18"/>
      <c r="AB29" s="31" t="s">
        <v>1309</v>
      </c>
      <c r="AC29" s="18" t="s">
        <v>1306</v>
      </c>
      <c r="AD29" s="18"/>
      <c r="AE29" s="31" t="s">
        <v>1309</v>
      </c>
      <c r="AF29" s="18" t="s">
        <v>1306</v>
      </c>
      <c r="AG29" s="18"/>
      <c r="AH29" s="31" t="s">
        <v>1309</v>
      </c>
      <c r="AI29" s="18" t="s">
        <v>1306</v>
      </c>
      <c r="AJ29" s="18"/>
      <c r="AK29" s="31" t="s">
        <v>1309</v>
      </c>
      <c r="AL29" s="18" t="s">
        <v>1306</v>
      </c>
      <c r="AM29" s="18"/>
      <c r="AN29" s="31" t="s">
        <v>1309</v>
      </c>
      <c r="AO29" s="18" t="s">
        <v>1306</v>
      </c>
      <c r="AP29" s="18"/>
      <c r="AQ29" s="31" t="s">
        <v>1309</v>
      </c>
      <c r="AR29" s="18" t="s">
        <v>1306</v>
      </c>
      <c r="AS29" s="27">
        <v>6000</v>
      </c>
      <c r="AT29" s="68">
        <f t="shared" si="0"/>
        <v>0</v>
      </c>
    </row>
    <row r="30" spans="1:46" ht="22.5" x14ac:dyDescent="0.25">
      <c r="A30" s="7" t="s">
        <v>969</v>
      </c>
      <c r="B30" s="8" t="s">
        <v>910</v>
      </c>
      <c r="C30" s="9" t="s">
        <v>654</v>
      </c>
      <c r="D30" s="33" t="s">
        <v>1046</v>
      </c>
      <c r="E30" s="178" t="s">
        <v>1177</v>
      </c>
      <c r="F30" s="21">
        <v>1</v>
      </c>
      <c r="G30" s="181">
        <v>6000</v>
      </c>
      <c r="H30" s="181">
        <v>6000</v>
      </c>
      <c r="I30" s="181">
        <v>6000</v>
      </c>
      <c r="J30" s="202">
        <v>43928.370821759258</v>
      </c>
      <c r="K30" s="18" t="s">
        <v>1306</v>
      </c>
      <c r="L30" s="86"/>
      <c r="M30" s="31" t="s">
        <v>1309</v>
      </c>
      <c r="N30" s="18" t="s">
        <v>1306</v>
      </c>
      <c r="O30" s="86"/>
      <c r="P30" s="31" t="s">
        <v>1309</v>
      </c>
      <c r="Q30" s="18" t="s">
        <v>1306</v>
      </c>
      <c r="R30" s="86"/>
      <c r="S30" s="31" t="s">
        <v>1309</v>
      </c>
      <c r="T30" s="18" t="s">
        <v>1306</v>
      </c>
      <c r="U30" s="86"/>
      <c r="V30" s="31" t="s">
        <v>1309</v>
      </c>
      <c r="W30" s="18" t="s">
        <v>1306</v>
      </c>
      <c r="X30" s="86"/>
      <c r="Y30" s="31" t="s">
        <v>1309</v>
      </c>
      <c r="Z30" s="18" t="s">
        <v>1306</v>
      </c>
      <c r="AA30" s="86"/>
      <c r="AB30" s="31" t="s">
        <v>1309</v>
      </c>
      <c r="AC30" s="18" t="s">
        <v>1306</v>
      </c>
      <c r="AD30" s="86"/>
      <c r="AE30" s="31" t="s">
        <v>1309</v>
      </c>
      <c r="AF30" s="18" t="s">
        <v>1306</v>
      </c>
      <c r="AG30" s="86"/>
      <c r="AH30" s="31" t="s">
        <v>1309</v>
      </c>
      <c r="AI30" s="18" t="s">
        <v>1306</v>
      </c>
      <c r="AJ30" s="86"/>
      <c r="AK30" s="31" t="s">
        <v>1309</v>
      </c>
      <c r="AL30" s="18" t="s">
        <v>1306</v>
      </c>
      <c r="AM30" s="86"/>
      <c r="AN30" s="31" t="s">
        <v>1309</v>
      </c>
      <c r="AO30" s="18" t="s">
        <v>1306</v>
      </c>
      <c r="AP30" s="86"/>
      <c r="AQ30" s="31" t="s">
        <v>1309</v>
      </c>
      <c r="AR30" s="18" t="s">
        <v>1306</v>
      </c>
      <c r="AS30" s="55">
        <v>6000</v>
      </c>
      <c r="AT30" s="68">
        <f t="shared" si="0"/>
        <v>0</v>
      </c>
    </row>
    <row r="31" spans="1:46" ht="22.5" x14ac:dyDescent="0.25">
      <c r="A31" s="7" t="s">
        <v>1014</v>
      </c>
      <c r="B31" s="8" t="s">
        <v>913</v>
      </c>
      <c r="C31" s="9" t="s">
        <v>555</v>
      </c>
      <c r="D31" s="33" t="s">
        <v>1047</v>
      </c>
      <c r="E31" s="178" t="s">
        <v>1178</v>
      </c>
      <c r="F31" s="21">
        <v>1</v>
      </c>
      <c r="G31" s="181">
        <v>6000</v>
      </c>
      <c r="H31" s="181">
        <v>6000</v>
      </c>
      <c r="I31" s="181">
        <v>6000</v>
      </c>
      <c r="J31" s="202">
        <v>43928.370821759258</v>
      </c>
      <c r="K31" s="18" t="s">
        <v>1306</v>
      </c>
      <c r="L31" s="86"/>
      <c r="M31" s="31" t="s">
        <v>1309</v>
      </c>
      <c r="N31" s="18" t="s">
        <v>1306</v>
      </c>
      <c r="O31" s="86"/>
      <c r="P31" s="31" t="s">
        <v>1309</v>
      </c>
      <c r="Q31" s="18" t="s">
        <v>1306</v>
      </c>
      <c r="R31" s="86"/>
      <c r="S31" s="31" t="s">
        <v>1309</v>
      </c>
      <c r="T31" s="18" t="s">
        <v>1306</v>
      </c>
      <c r="U31" s="86"/>
      <c r="V31" s="31" t="s">
        <v>1309</v>
      </c>
      <c r="W31" s="18" t="s">
        <v>1306</v>
      </c>
      <c r="X31" s="86"/>
      <c r="Y31" s="31" t="s">
        <v>1309</v>
      </c>
      <c r="Z31" s="18" t="s">
        <v>1306</v>
      </c>
      <c r="AA31" s="86"/>
      <c r="AB31" s="31" t="s">
        <v>1309</v>
      </c>
      <c r="AC31" s="18" t="s">
        <v>1306</v>
      </c>
      <c r="AD31" s="86"/>
      <c r="AE31" s="31" t="s">
        <v>1309</v>
      </c>
      <c r="AF31" s="18" t="s">
        <v>1306</v>
      </c>
      <c r="AG31" s="86"/>
      <c r="AH31" s="31" t="s">
        <v>1309</v>
      </c>
      <c r="AI31" s="18" t="s">
        <v>1306</v>
      </c>
      <c r="AJ31" s="86"/>
      <c r="AK31" s="31" t="s">
        <v>1309</v>
      </c>
      <c r="AL31" s="18" t="s">
        <v>1306</v>
      </c>
      <c r="AM31" s="86"/>
      <c r="AN31" s="31" t="s">
        <v>1309</v>
      </c>
      <c r="AO31" s="18" t="s">
        <v>1306</v>
      </c>
      <c r="AP31" s="86"/>
      <c r="AQ31" s="31" t="s">
        <v>1309</v>
      </c>
      <c r="AR31" s="18" t="s">
        <v>1306</v>
      </c>
      <c r="AS31" s="55">
        <v>6000</v>
      </c>
      <c r="AT31" s="68">
        <f t="shared" si="0"/>
        <v>0</v>
      </c>
    </row>
    <row r="32" spans="1:46" ht="22.5" x14ac:dyDescent="0.25">
      <c r="A32" s="7" t="s">
        <v>485</v>
      </c>
      <c r="B32" s="8" t="s">
        <v>912</v>
      </c>
      <c r="C32" s="9" t="s">
        <v>486</v>
      </c>
      <c r="D32" s="21" t="s">
        <v>1048</v>
      </c>
      <c r="E32" s="178" t="s">
        <v>1179</v>
      </c>
      <c r="F32" s="21">
        <v>1</v>
      </c>
      <c r="G32" s="181">
        <v>12000</v>
      </c>
      <c r="H32" s="181">
        <v>12000</v>
      </c>
      <c r="I32" s="181">
        <v>12000</v>
      </c>
      <c r="J32" s="202">
        <v>43928.370821759258</v>
      </c>
      <c r="K32" s="18" t="s">
        <v>1306</v>
      </c>
      <c r="L32" s="86"/>
      <c r="M32" s="31" t="s">
        <v>1309</v>
      </c>
      <c r="N32" s="18" t="s">
        <v>1306</v>
      </c>
      <c r="O32" s="86"/>
      <c r="P32" s="31" t="s">
        <v>1309</v>
      </c>
      <c r="Q32" s="18" t="s">
        <v>1306</v>
      </c>
      <c r="R32" s="86"/>
      <c r="S32" s="31" t="s">
        <v>1309</v>
      </c>
      <c r="T32" s="18" t="s">
        <v>1306</v>
      </c>
      <c r="U32" s="86"/>
      <c r="V32" s="31" t="s">
        <v>1309</v>
      </c>
      <c r="W32" s="18" t="s">
        <v>1306</v>
      </c>
      <c r="X32" s="86"/>
      <c r="Y32" s="31" t="s">
        <v>1309</v>
      </c>
      <c r="Z32" s="18" t="s">
        <v>1306</v>
      </c>
      <c r="AA32" s="86"/>
      <c r="AB32" s="31" t="s">
        <v>1309</v>
      </c>
      <c r="AC32" s="18" t="s">
        <v>1306</v>
      </c>
      <c r="AD32" s="86"/>
      <c r="AE32" s="31" t="s">
        <v>1309</v>
      </c>
      <c r="AF32" s="18" t="s">
        <v>1306</v>
      </c>
      <c r="AG32" s="86"/>
      <c r="AH32" s="31" t="s">
        <v>1309</v>
      </c>
      <c r="AI32" s="18" t="s">
        <v>1306</v>
      </c>
      <c r="AJ32" s="86"/>
      <c r="AK32" s="31" t="s">
        <v>1309</v>
      </c>
      <c r="AL32" s="18" t="s">
        <v>1306</v>
      </c>
      <c r="AM32" s="86"/>
      <c r="AN32" s="31" t="s">
        <v>1309</v>
      </c>
      <c r="AO32" s="18" t="s">
        <v>1306</v>
      </c>
      <c r="AP32" s="86"/>
      <c r="AQ32" s="31" t="s">
        <v>1309</v>
      </c>
      <c r="AR32" s="18" t="s">
        <v>1306</v>
      </c>
      <c r="AS32" s="55">
        <v>12000</v>
      </c>
      <c r="AT32" s="68">
        <f t="shared" si="0"/>
        <v>0</v>
      </c>
    </row>
    <row r="33" spans="1:46" ht="22.5" x14ac:dyDescent="0.25">
      <c r="A33" s="7" t="s">
        <v>970</v>
      </c>
      <c r="B33" s="8" t="s">
        <v>906</v>
      </c>
      <c r="C33" s="9" t="s">
        <v>538</v>
      </c>
      <c r="D33" s="33" t="s">
        <v>1049</v>
      </c>
      <c r="E33" s="178" t="s">
        <v>1180</v>
      </c>
      <c r="F33" s="21">
        <v>1</v>
      </c>
      <c r="G33" s="181">
        <v>16000</v>
      </c>
      <c r="H33" s="181">
        <v>16000</v>
      </c>
      <c r="I33" s="181">
        <v>16000</v>
      </c>
      <c r="J33" s="202">
        <v>43928.370821759258</v>
      </c>
      <c r="K33" s="18" t="s">
        <v>1306</v>
      </c>
      <c r="L33" s="86"/>
      <c r="M33" s="31" t="s">
        <v>1309</v>
      </c>
      <c r="N33" s="18" t="s">
        <v>1306</v>
      </c>
      <c r="O33" s="86"/>
      <c r="P33" s="31" t="s">
        <v>1309</v>
      </c>
      <c r="Q33" s="18" t="s">
        <v>1306</v>
      </c>
      <c r="R33" s="86"/>
      <c r="S33" s="31" t="s">
        <v>1309</v>
      </c>
      <c r="T33" s="18" t="s">
        <v>1306</v>
      </c>
      <c r="U33" s="86"/>
      <c r="V33" s="31" t="s">
        <v>1309</v>
      </c>
      <c r="W33" s="18" t="s">
        <v>1306</v>
      </c>
      <c r="X33" s="86"/>
      <c r="Y33" s="31" t="s">
        <v>1309</v>
      </c>
      <c r="Z33" s="18" t="s">
        <v>1306</v>
      </c>
      <c r="AA33" s="86"/>
      <c r="AB33" s="31" t="s">
        <v>1309</v>
      </c>
      <c r="AC33" s="18" t="s">
        <v>1306</v>
      </c>
      <c r="AD33" s="86"/>
      <c r="AE33" s="31" t="s">
        <v>1309</v>
      </c>
      <c r="AF33" s="18" t="s">
        <v>1306</v>
      </c>
      <c r="AG33" s="86"/>
      <c r="AH33" s="31" t="s">
        <v>1309</v>
      </c>
      <c r="AI33" s="18" t="s">
        <v>1306</v>
      </c>
      <c r="AJ33" s="86"/>
      <c r="AK33" s="31" t="s">
        <v>1309</v>
      </c>
      <c r="AL33" s="18" t="s">
        <v>1306</v>
      </c>
      <c r="AM33" s="86"/>
      <c r="AN33" s="31" t="s">
        <v>1309</v>
      </c>
      <c r="AO33" s="18" t="s">
        <v>1306</v>
      </c>
      <c r="AP33" s="86"/>
      <c r="AQ33" s="31" t="s">
        <v>1309</v>
      </c>
      <c r="AR33" s="18" t="s">
        <v>1306</v>
      </c>
      <c r="AS33" s="55">
        <v>16000</v>
      </c>
      <c r="AT33" s="68">
        <f t="shared" si="0"/>
        <v>0</v>
      </c>
    </row>
    <row r="34" spans="1:46" ht="22.5" x14ac:dyDescent="0.25">
      <c r="A34" s="7" t="s">
        <v>114</v>
      </c>
      <c r="B34" s="8" t="s">
        <v>909</v>
      </c>
      <c r="C34" s="10" t="s">
        <v>115</v>
      </c>
      <c r="D34" s="121" t="s">
        <v>818</v>
      </c>
      <c r="E34" s="178" t="s">
        <v>1181</v>
      </c>
      <c r="F34" s="21">
        <v>1</v>
      </c>
      <c r="G34" s="180">
        <v>6000</v>
      </c>
      <c r="H34" s="180">
        <v>6000</v>
      </c>
      <c r="I34" s="180">
        <v>6000</v>
      </c>
      <c r="J34" s="202">
        <v>43928.370821759258</v>
      </c>
      <c r="K34" s="18" t="s">
        <v>1306</v>
      </c>
      <c r="L34" s="18"/>
      <c r="M34" s="31" t="s">
        <v>1309</v>
      </c>
      <c r="N34" s="18" t="s">
        <v>1306</v>
      </c>
      <c r="O34" s="18"/>
      <c r="P34" s="31" t="s">
        <v>1309</v>
      </c>
      <c r="Q34" s="18" t="s">
        <v>1306</v>
      </c>
      <c r="R34" s="18"/>
      <c r="S34" s="31" t="s">
        <v>1309</v>
      </c>
      <c r="T34" s="18" t="s">
        <v>1306</v>
      </c>
      <c r="U34" s="18"/>
      <c r="V34" s="31" t="s">
        <v>1309</v>
      </c>
      <c r="W34" s="18" t="s">
        <v>1306</v>
      </c>
      <c r="X34" s="18"/>
      <c r="Y34" s="31" t="s">
        <v>1309</v>
      </c>
      <c r="Z34" s="18" t="s">
        <v>1306</v>
      </c>
      <c r="AA34" s="18"/>
      <c r="AB34" s="31" t="s">
        <v>1309</v>
      </c>
      <c r="AC34" s="18" t="s">
        <v>1306</v>
      </c>
      <c r="AD34" s="18"/>
      <c r="AE34" s="31" t="s">
        <v>1309</v>
      </c>
      <c r="AF34" s="18" t="s">
        <v>1306</v>
      </c>
      <c r="AG34" s="18"/>
      <c r="AH34" s="31" t="s">
        <v>1309</v>
      </c>
      <c r="AI34" s="18" t="s">
        <v>1306</v>
      </c>
      <c r="AJ34" s="18"/>
      <c r="AK34" s="31" t="s">
        <v>1309</v>
      </c>
      <c r="AL34" s="18" t="s">
        <v>1306</v>
      </c>
      <c r="AM34" s="18"/>
      <c r="AN34" s="31" t="s">
        <v>1309</v>
      </c>
      <c r="AO34" s="18" t="s">
        <v>1306</v>
      </c>
      <c r="AP34" s="18"/>
      <c r="AQ34" s="31" t="s">
        <v>1309</v>
      </c>
      <c r="AR34" s="18" t="s">
        <v>1306</v>
      </c>
      <c r="AS34" s="27">
        <v>6000</v>
      </c>
      <c r="AT34" s="68">
        <f t="shared" si="0"/>
        <v>0</v>
      </c>
    </row>
    <row r="35" spans="1:46" ht="22.5" x14ac:dyDescent="0.25">
      <c r="A35" s="7" t="s">
        <v>919</v>
      </c>
      <c r="B35" s="8" t="s">
        <v>910</v>
      </c>
      <c r="C35" s="9" t="s">
        <v>622</v>
      </c>
      <c r="D35" s="33" t="s">
        <v>1050</v>
      </c>
      <c r="E35" s="178" t="s">
        <v>1182</v>
      </c>
      <c r="F35" s="21">
        <v>1</v>
      </c>
      <c r="G35" s="181">
        <v>6000</v>
      </c>
      <c r="H35" s="181">
        <v>6000</v>
      </c>
      <c r="I35" s="181">
        <v>6000</v>
      </c>
      <c r="J35" s="202">
        <v>43928.370821759258</v>
      </c>
      <c r="K35" s="18" t="s">
        <v>1306</v>
      </c>
      <c r="L35" s="86"/>
      <c r="M35" s="31" t="s">
        <v>1309</v>
      </c>
      <c r="N35" s="18" t="s">
        <v>1306</v>
      </c>
      <c r="O35" s="86"/>
      <c r="P35" s="31" t="s">
        <v>1309</v>
      </c>
      <c r="Q35" s="18" t="s">
        <v>1306</v>
      </c>
      <c r="R35" s="86"/>
      <c r="S35" s="31" t="s">
        <v>1309</v>
      </c>
      <c r="T35" s="18" t="s">
        <v>1306</v>
      </c>
      <c r="U35" s="86"/>
      <c r="V35" s="31" t="s">
        <v>1309</v>
      </c>
      <c r="W35" s="18" t="s">
        <v>1306</v>
      </c>
      <c r="X35" s="86"/>
      <c r="Y35" s="31" t="s">
        <v>1309</v>
      </c>
      <c r="Z35" s="18" t="s">
        <v>1306</v>
      </c>
      <c r="AA35" s="86"/>
      <c r="AB35" s="31" t="s">
        <v>1309</v>
      </c>
      <c r="AC35" s="18" t="s">
        <v>1306</v>
      </c>
      <c r="AD35" s="86"/>
      <c r="AE35" s="31" t="s">
        <v>1309</v>
      </c>
      <c r="AF35" s="18" t="s">
        <v>1306</v>
      </c>
      <c r="AG35" s="86"/>
      <c r="AH35" s="31" t="s">
        <v>1309</v>
      </c>
      <c r="AI35" s="18" t="s">
        <v>1306</v>
      </c>
      <c r="AJ35" s="86"/>
      <c r="AK35" s="31" t="s">
        <v>1309</v>
      </c>
      <c r="AL35" s="18" t="s">
        <v>1306</v>
      </c>
      <c r="AM35" s="86"/>
      <c r="AN35" s="31" t="s">
        <v>1309</v>
      </c>
      <c r="AO35" s="18" t="s">
        <v>1306</v>
      </c>
      <c r="AP35" s="86"/>
      <c r="AQ35" s="31" t="s">
        <v>1309</v>
      </c>
      <c r="AR35" s="18" t="s">
        <v>1306</v>
      </c>
      <c r="AS35" s="55">
        <v>6000</v>
      </c>
      <c r="AT35" s="68">
        <f t="shared" si="0"/>
        <v>0</v>
      </c>
    </row>
    <row r="36" spans="1:46" ht="22.5" x14ac:dyDescent="0.25">
      <c r="A36" s="7" t="s">
        <v>478</v>
      </c>
      <c r="B36" s="8" t="s">
        <v>912</v>
      </c>
      <c r="C36" s="9" t="s">
        <v>479</v>
      </c>
      <c r="D36" s="21" t="s">
        <v>1051</v>
      </c>
      <c r="E36" s="178" t="s">
        <v>1183</v>
      </c>
      <c r="F36" s="21">
        <v>1</v>
      </c>
      <c r="G36" s="181">
        <v>6000</v>
      </c>
      <c r="H36" s="181">
        <v>6000</v>
      </c>
      <c r="I36" s="181">
        <v>6000</v>
      </c>
      <c r="J36" s="202">
        <v>43928.370821759258</v>
      </c>
      <c r="K36" s="18" t="s">
        <v>1306</v>
      </c>
      <c r="L36" s="86"/>
      <c r="M36" s="31" t="s">
        <v>1309</v>
      </c>
      <c r="N36" s="18" t="s">
        <v>1306</v>
      </c>
      <c r="O36" s="86"/>
      <c r="P36" s="31" t="s">
        <v>1309</v>
      </c>
      <c r="Q36" s="18" t="s">
        <v>1306</v>
      </c>
      <c r="R36" s="86"/>
      <c r="S36" s="31" t="s">
        <v>1309</v>
      </c>
      <c r="T36" s="18" t="s">
        <v>1306</v>
      </c>
      <c r="U36" s="86"/>
      <c r="V36" s="31" t="s">
        <v>1309</v>
      </c>
      <c r="W36" s="18" t="s">
        <v>1306</v>
      </c>
      <c r="X36" s="86"/>
      <c r="Y36" s="31" t="s">
        <v>1309</v>
      </c>
      <c r="Z36" s="18" t="s">
        <v>1306</v>
      </c>
      <c r="AA36" s="86"/>
      <c r="AB36" s="31" t="s">
        <v>1309</v>
      </c>
      <c r="AC36" s="18" t="s">
        <v>1306</v>
      </c>
      <c r="AD36" s="86"/>
      <c r="AE36" s="31" t="s">
        <v>1309</v>
      </c>
      <c r="AF36" s="18" t="s">
        <v>1306</v>
      </c>
      <c r="AG36" s="86"/>
      <c r="AH36" s="31" t="s">
        <v>1309</v>
      </c>
      <c r="AI36" s="18" t="s">
        <v>1306</v>
      </c>
      <c r="AJ36" s="86"/>
      <c r="AK36" s="31" t="s">
        <v>1309</v>
      </c>
      <c r="AL36" s="18" t="s">
        <v>1306</v>
      </c>
      <c r="AM36" s="86"/>
      <c r="AN36" s="31" t="s">
        <v>1309</v>
      </c>
      <c r="AO36" s="18" t="s">
        <v>1306</v>
      </c>
      <c r="AP36" s="86"/>
      <c r="AQ36" s="31" t="s">
        <v>1309</v>
      </c>
      <c r="AR36" s="18" t="s">
        <v>1306</v>
      </c>
      <c r="AS36" s="55">
        <v>6000</v>
      </c>
      <c r="AT36" s="68">
        <f t="shared" si="0"/>
        <v>0</v>
      </c>
    </row>
    <row r="37" spans="1:46" ht="22.5" x14ac:dyDescent="0.25">
      <c r="A37" s="7" t="s">
        <v>434</v>
      </c>
      <c r="B37" s="8" t="s">
        <v>912</v>
      </c>
      <c r="C37" s="9" t="s">
        <v>435</v>
      </c>
      <c r="D37" s="33" t="s">
        <v>1052</v>
      </c>
      <c r="E37" s="178" t="s">
        <v>1184</v>
      </c>
      <c r="F37" s="21">
        <v>1</v>
      </c>
      <c r="G37" s="181">
        <v>6000</v>
      </c>
      <c r="H37" s="181">
        <v>6000</v>
      </c>
      <c r="I37" s="181">
        <v>6000</v>
      </c>
      <c r="J37" s="202">
        <v>43928.370821759258</v>
      </c>
      <c r="K37" s="18" t="s">
        <v>1306</v>
      </c>
      <c r="L37" s="86"/>
      <c r="M37" s="31" t="s">
        <v>1309</v>
      </c>
      <c r="N37" s="18" t="s">
        <v>1306</v>
      </c>
      <c r="O37" s="86"/>
      <c r="P37" s="31" t="s">
        <v>1309</v>
      </c>
      <c r="Q37" s="18" t="s">
        <v>1306</v>
      </c>
      <c r="R37" s="86"/>
      <c r="S37" s="31" t="s">
        <v>1309</v>
      </c>
      <c r="T37" s="18" t="s">
        <v>1306</v>
      </c>
      <c r="U37" s="86"/>
      <c r="V37" s="31" t="s">
        <v>1309</v>
      </c>
      <c r="W37" s="18" t="s">
        <v>1306</v>
      </c>
      <c r="X37" s="86"/>
      <c r="Y37" s="31" t="s">
        <v>1309</v>
      </c>
      <c r="Z37" s="18" t="s">
        <v>1306</v>
      </c>
      <c r="AA37" s="86"/>
      <c r="AB37" s="31" t="s">
        <v>1309</v>
      </c>
      <c r="AC37" s="18" t="s">
        <v>1306</v>
      </c>
      <c r="AD37" s="86"/>
      <c r="AE37" s="31" t="s">
        <v>1309</v>
      </c>
      <c r="AF37" s="18" t="s">
        <v>1306</v>
      </c>
      <c r="AG37" s="86"/>
      <c r="AH37" s="31" t="s">
        <v>1309</v>
      </c>
      <c r="AI37" s="18" t="s">
        <v>1306</v>
      </c>
      <c r="AJ37" s="86"/>
      <c r="AK37" s="31" t="s">
        <v>1309</v>
      </c>
      <c r="AL37" s="18" t="s">
        <v>1306</v>
      </c>
      <c r="AM37" s="86"/>
      <c r="AN37" s="31" t="s">
        <v>1309</v>
      </c>
      <c r="AO37" s="18" t="s">
        <v>1306</v>
      </c>
      <c r="AP37" s="86"/>
      <c r="AQ37" s="31" t="s">
        <v>1309</v>
      </c>
      <c r="AR37" s="18" t="s">
        <v>1306</v>
      </c>
      <c r="AS37" s="55">
        <v>6000</v>
      </c>
      <c r="AT37" s="68">
        <f t="shared" si="0"/>
        <v>0</v>
      </c>
    </row>
    <row r="38" spans="1:46" ht="22.5" x14ac:dyDescent="0.25">
      <c r="A38" s="7" t="s">
        <v>557</v>
      </c>
      <c r="B38" s="8" t="s">
        <v>907</v>
      </c>
      <c r="C38" s="9" t="s">
        <v>558</v>
      </c>
      <c r="D38" s="33" t="s">
        <v>1053</v>
      </c>
      <c r="E38" s="33" t="s">
        <v>559</v>
      </c>
      <c r="F38" s="21">
        <v>1</v>
      </c>
      <c r="G38" s="181">
        <v>6000</v>
      </c>
      <c r="H38" s="181">
        <v>6000</v>
      </c>
      <c r="I38" s="181">
        <v>6000</v>
      </c>
      <c r="J38" s="202">
        <v>43928.370821759258</v>
      </c>
      <c r="K38" s="18" t="s">
        <v>1306</v>
      </c>
      <c r="L38" s="86"/>
      <c r="M38" s="31" t="s">
        <v>1309</v>
      </c>
      <c r="N38" s="18" t="s">
        <v>1306</v>
      </c>
      <c r="O38" s="86"/>
      <c r="P38" s="31" t="s">
        <v>1309</v>
      </c>
      <c r="Q38" s="18" t="s">
        <v>1306</v>
      </c>
      <c r="R38" s="86"/>
      <c r="S38" s="31" t="s">
        <v>1309</v>
      </c>
      <c r="T38" s="18" t="s">
        <v>1306</v>
      </c>
      <c r="U38" s="86"/>
      <c r="V38" s="31" t="s">
        <v>1309</v>
      </c>
      <c r="W38" s="18" t="s">
        <v>1306</v>
      </c>
      <c r="X38" s="86"/>
      <c r="Y38" s="31" t="s">
        <v>1309</v>
      </c>
      <c r="Z38" s="18" t="s">
        <v>1306</v>
      </c>
      <c r="AA38" s="86"/>
      <c r="AB38" s="31" t="s">
        <v>1309</v>
      </c>
      <c r="AC38" s="18" t="s">
        <v>1306</v>
      </c>
      <c r="AD38" s="86"/>
      <c r="AE38" s="31" t="s">
        <v>1309</v>
      </c>
      <c r="AF38" s="18" t="s">
        <v>1306</v>
      </c>
      <c r="AG38" s="86"/>
      <c r="AH38" s="31" t="s">
        <v>1309</v>
      </c>
      <c r="AI38" s="18" t="s">
        <v>1306</v>
      </c>
      <c r="AJ38" s="86"/>
      <c r="AK38" s="31" t="s">
        <v>1309</v>
      </c>
      <c r="AL38" s="18" t="s">
        <v>1306</v>
      </c>
      <c r="AM38" s="86"/>
      <c r="AN38" s="31" t="s">
        <v>1309</v>
      </c>
      <c r="AO38" s="18" t="s">
        <v>1306</v>
      </c>
      <c r="AP38" s="86"/>
      <c r="AQ38" s="31" t="s">
        <v>1309</v>
      </c>
      <c r="AR38" s="18" t="s">
        <v>1306</v>
      </c>
      <c r="AS38" s="55">
        <v>6000</v>
      </c>
      <c r="AT38" s="68">
        <f t="shared" si="0"/>
        <v>0</v>
      </c>
    </row>
    <row r="39" spans="1:46" ht="22.5" x14ac:dyDescent="0.25">
      <c r="A39" s="7" t="s">
        <v>227</v>
      </c>
      <c r="B39" s="8" t="s">
        <v>906</v>
      </c>
      <c r="C39" s="10" t="s">
        <v>228</v>
      </c>
      <c r="D39" s="121" t="s">
        <v>819</v>
      </c>
      <c r="E39" s="178" t="s">
        <v>1185</v>
      </c>
      <c r="F39" s="21">
        <v>1</v>
      </c>
      <c r="G39" s="180">
        <v>16000</v>
      </c>
      <c r="H39" s="180">
        <v>16000</v>
      </c>
      <c r="I39" s="180">
        <v>16000</v>
      </c>
      <c r="J39" s="202">
        <v>43928.370821759258</v>
      </c>
      <c r="K39" s="18" t="s">
        <v>1306</v>
      </c>
      <c r="L39" s="18"/>
      <c r="M39" s="31" t="s">
        <v>1309</v>
      </c>
      <c r="N39" s="18" t="s">
        <v>1306</v>
      </c>
      <c r="O39" s="18"/>
      <c r="P39" s="31" t="s">
        <v>1309</v>
      </c>
      <c r="Q39" s="18" t="s">
        <v>1306</v>
      </c>
      <c r="R39" s="18"/>
      <c r="S39" s="31" t="s">
        <v>1309</v>
      </c>
      <c r="T39" s="18" t="s">
        <v>1306</v>
      </c>
      <c r="U39" s="18"/>
      <c r="V39" s="31" t="s">
        <v>1309</v>
      </c>
      <c r="W39" s="18" t="s">
        <v>1306</v>
      </c>
      <c r="X39" s="18"/>
      <c r="Y39" s="31" t="s">
        <v>1309</v>
      </c>
      <c r="Z39" s="18" t="s">
        <v>1306</v>
      </c>
      <c r="AA39" s="18"/>
      <c r="AB39" s="31" t="s">
        <v>1309</v>
      </c>
      <c r="AC39" s="18" t="s">
        <v>1306</v>
      </c>
      <c r="AD39" s="18"/>
      <c r="AE39" s="31" t="s">
        <v>1309</v>
      </c>
      <c r="AF39" s="18" t="s">
        <v>1306</v>
      </c>
      <c r="AG39" s="18"/>
      <c r="AH39" s="31" t="s">
        <v>1309</v>
      </c>
      <c r="AI39" s="18" t="s">
        <v>1306</v>
      </c>
      <c r="AJ39" s="18"/>
      <c r="AK39" s="31" t="s">
        <v>1309</v>
      </c>
      <c r="AL39" s="18" t="s">
        <v>1306</v>
      </c>
      <c r="AM39" s="18"/>
      <c r="AN39" s="31" t="s">
        <v>1309</v>
      </c>
      <c r="AO39" s="18" t="s">
        <v>1306</v>
      </c>
      <c r="AP39" s="18"/>
      <c r="AQ39" s="31" t="s">
        <v>1309</v>
      </c>
      <c r="AR39" s="18" t="s">
        <v>1306</v>
      </c>
      <c r="AS39" s="27">
        <v>16000</v>
      </c>
      <c r="AT39" s="68">
        <f t="shared" si="0"/>
        <v>0</v>
      </c>
    </row>
    <row r="40" spans="1:46" ht="22.5" x14ac:dyDescent="0.25">
      <c r="A40" s="7" t="s">
        <v>971</v>
      </c>
      <c r="B40" s="8" t="s">
        <v>910</v>
      </c>
      <c r="C40" s="10" t="s">
        <v>295</v>
      </c>
      <c r="D40" s="21" t="s">
        <v>1054</v>
      </c>
      <c r="E40" s="178" t="s">
        <v>1186</v>
      </c>
      <c r="F40" s="21">
        <v>1</v>
      </c>
      <c r="G40" s="181">
        <v>6000</v>
      </c>
      <c r="H40" s="181">
        <v>6000</v>
      </c>
      <c r="I40" s="181">
        <v>6000</v>
      </c>
      <c r="J40" s="202">
        <v>43928.370821759258</v>
      </c>
      <c r="K40" s="18" t="s">
        <v>1306</v>
      </c>
      <c r="L40" s="86"/>
      <c r="M40" s="31" t="s">
        <v>1309</v>
      </c>
      <c r="N40" s="18" t="s">
        <v>1306</v>
      </c>
      <c r="O40" s="86"/>
      <c r="P40" s="31" t="s">
        <v>1309</v>
      </c>
      <c r="Q40" s="18" t="s">
        <v>1306</v>
      </c>
      <c r="R40" s="86"/>
      <c r="S40" s="31" t="s">
        <v>1309</v>
      </c>
      <c r="T40" s="18" t="s">
        <v>1306</v>
      </c>
      <c r="U40" s="86"/>
      <c r="V40" s="31" t="s">
        <v>1309</v>
      </c>
      <c r="W40" s="18" t="s">
        <v>1306</v>
      </c>
      <c r="X40" s="86"/>
      <c r="Y40" s="31" t="s">
        <v>1309</v>
      </c>
      <c r="Z40" s="18" t="s">
        <v>1306</v>
      </c>
      <c r="AA40" s="86"/>
      <c r="AB40" s="31" t="s">
        <v>1309</v>
      </c>
      <c r="AC40" s="18" t="s">
        <v>1306</v>
      </c>
      <c r="AD40" s="86"/>
      <c r="AE40" s="31" t="s">
        <v>1309</v>
      </c>
      <c r="AF40" s="18" t="s">
        <v>1306</v>
      </c>
      <c r="AG40" s="86"/>
      <c r="AH40" s="31" t="s">
        <v>1309</v>
      </c>
      <c r="AI40" s="18" t="s">
        <v>1306</v>
      </c>
      <c r="AJ40" s="86"/>
      <c r="AK40" s="31" t="s">
        <v>1309</v>
      </c>
      <c r="AL40" s="18" t="s">
        <v>1306</v>
      </c>
      <c r="AM40" s="86"/>
      <c r="AN40" s="31" t="s">
        <v>1309</v>
      </c>
      <c r="AO40" s="18" t="s">
        <v>1306</v>
      </c>
      <c r="AP40" s="86"/>
      <c r="AQ40" s="31" t="s">
        <v>1309</v>
      </c>
      <c r="AR40" s="18" t="s">
        <v>1306</v>
      </c>
      <c r="AS40" s="55">
        <v>6000</v>
      </c>
      <c r="AT40" s="68">
        <f t="shared" si="0"/>
        <v>0</v>
      </c>
    </row>
    <row r="41" spans="1:46" ht="22.5" x14ac:dyDescent="0.25">
      <c r="A41" s="7" t="s">
        <v>443</v>
      </c>
      <c r="B41" s="8" t="s">
        <v>913</v>
      </c>
      <c r="C41" s="9" t="s">
        <v>444</v>
      </c>
      <c r="D41" s="33" t="s">
        <v>1055</v>
      </c>
      <c r="E41" s="178" t="s">
        <v>445</v>
      </c>
      <c r="F41" s="21">
        <v>1</v>
      </c>
      <c r="G41" s="181">
        <v>6000</v>
      </c>
      <c r="H41" s="181">
        <v>6000</v>
      </c>
      <c r="I41" s="181">
        <v>6000</v>
      </c>
      <c r="J41" s="202">
        <v>43928.370821759258</v>
      </c>
      <c r="K41" s="18" t="s">
        <v>1306</v>
      </c>
      <c r="L41" s="86"/>
      <c r="M41" s="31" t="s">
        <v>1309</v>
      </c>
      <c r="N41" s="18" t="s">
        <v>1306</v>
      </c>
      <c r="O41" s="86"/>
      <c r="P41" s="31" t="s">
        <v>1309</v>
      </c>
      <c r="Q41" s="18" t="s">
        <v>1306</v>
      </c>
      <c r="R41" s="86"/>
      <c r="S41" s="31" t="s">
        <v>1309</v>
      </c>
      <c r="T41" s="18" t="s">
        <v>1306</v>
      </c>
      <c r="U41" s="86"/>
      <c r="V41" s="31" t="s">
        <v>1309</v>
      </c>
      <c r="W41" s="18" t="s">
        <v>1306</v>
      </c>
      <c r="X41" s="86"/>
      <c r="Y41" s="31" t="s">
        <v>1309</v>
      </c>
      <c r="Z41" s="18" t="s">
        <v>1306</v>
      </c>
      <c r="AA41" s="86"/>
      <c r="AB41" s="31" t="s">
        <v>1309</v>
      </c>
      <c r="AC41" s="18" t="s">
        <v>1306</v>
      </c>
      <c r="AD41" s="86"/>
      <c r="AE41" s="31" t="s">
        <v>1309</v>
      </c>
      <c r="AF41" s="18" t="s">
        <v>1306</v>
      </c>
      <c r="AG41" s="86"/>
      <c r="AH41" s="31" t="s">
        <v>1309</v>
      </c>
      <c r="AI41" s="18" t="s">
        <v>1306</v>
      </c>
      <c r="AJ41" s="86"/>
      <c r="AK41" s="31" t="s">
        <v>1309</v>
      </c>
      <c r="AL41" s="18" t="s">
        <v>1306</v>
      </c>
      <c r="AM41" s="86"/>
      <c r="AN41" s="31" t="s">
        <v>1309</v>
      </c>
      <c r="AO41" s="18" t="s">
        <v>1306</v>
      </c>
      <c r="AP41" s="86"/>
      <c r="AQ41" s="31" t="s">
        <v>1309</v>
      </c>
      <c r="AR41" s="18" t="s">
        <v>1306</v>
      </c>
      <c r="AS41" s="55">
        <v>6000</v>
      </c>
      <c r="AT41" s="68">
        <f t="shared" si="0"/>
        <v>0</v>
      </c>
    </row>
    <row r="42" spans="1:46" ht="22.5" x14ac:dyDescent="0.25">
      <c r="A42" s="7" t="s">
        <v>467</v>
      </c>
      <c r="B42" s="8" t="s">
        <v>912</v>
      </c>
      <c r="C42" s="9" t="s">
        <v>468</v>
      </c>
      <c r="D42" s="33" t="s">
        <v>1056</v>
      </c>
      <c r="E42" s="178" t="s">
        <v>1187</v>
      </c>
      <c r="F42" s="21">
        <v>1</v>
      </c>
      <c r="G42" s="181">
        <v>6000</v>
      </c>
      <c r="H42" s="181">
        <v>6000</v>
      </c>
      <c r="I42" s="181">
        <v>6000</v>
      </c>
      <c r="J42" s="202">
        <v>43930.377187500002</v>
      </c>
      <c r="K42" s="18" t="s">
        <v>1306</v>
      </c>
      <c r="L42" s="86"/>
      <c r="M42" s="31" t="s">
        <v>1309</v>
      </c>
      <c r="N42" s="18" t="s">
        <v>1306</v>
      </c>
      <c r="O42" s="86"/>
      <c r="P42" s="31" t="s">
        <v>1309</v>
      </c>
      <c r="Q42" s="18" t="s">
        <v>1306</v>
      </c>
      <c r="R42" s="86"/>
      <c r="S42" s="31" t="s">
        <v>1309</v>
      </c>
      <c r="T42" s="18" t="s">
        <v>1306</v>
      </c>
      <c r="U42" s="86"/>
      <c r="V42" s="31" t="s">
        <v>1309</v>
      </c>
      <c r="W42" s="18" t="s">
        <v>1306</v>
      </c>
      <c r="X42" s="86"/>
      <c r="Y42" s="31" t="s">
        <v>1309</v>
      </c>
      <c r="Z42" s="18" t="s">
        <v>1306</v>
      </c>
      <c r="AA42" s="86"/>
      <c r="AB42" s="31" t="s">
        <v>1309</v>
      </c>
      <c r="AC42" s="18" t="s">
        <v>1306</v>
      </c>
      <c r="AD42" s="86"/>
      <c r="AE42" s="31" t="s">
        <v>1309</v>
      </c>
      <c r="AF42" s="18" t="s">
        <v>1306</v>
      </c>
      <c r="AG42" s="86"/>
      <c r="AH42" s="31" t="s">
        <v>1309</v>
      </c>
      <c r="AI42" s="18" t="s">
        <v>1306</v>
      </c>
      <c r="AJ42" s="86"/>
      <c r="AK42" s="31" t="s">
        <v>1309</v>
      </c>
      <c r="AL42" s="18" t="s">
        <v>1306</v>
      </c>
      <c r="AM42" s="86"/>
      <c r="AN42" s="31" t="s">
        <v>1309</v>
      </c>
      <c r="AO42" s="18" t="s">
        <v>1306</v>
      </c>
      <c r="AP42" s="86"/>
      <c r="AQ42" s="31" t="s">
        <v>1309</v>
      </c>
      <c r="AR42" s="18" t="s">
        <v>1306</v>
      </c>
      <c r="AS42" s="55">
        <v>6000</v>
      </c>
      <c r="AT42" s="68">
        <f t="shared" si="0"/>
        <v>0</v>
      </c>
    </row>
    <row r="43" spans="1:46" ht="22.5" x14ac:dyDescent="0.25">
      <c r="A43" s="7" t="s">
        <v>251</v>
      </c>
      <c r="B43" s="8" t="s">
        <v>912</v>
      </c>
      <c r="C43" s="10" t="s">
        <v>252</v>
      </c>
      <c r="D43" s="21" t="s">
        <v>1057</v>
      </c>
      <c r="E43" s="178" t="s">
        <v>1188</v>
      </c>
      <c r="F43" s="21">
        <v>1</v>
      </c>
      <c r="G43" s="181">
        <v>6000</v>
      </c>
      <c r="H43" s="181">
        <v>6000</v>
      </c>
      <c r="I43" s="181">
        <v>6000</v>
      </c>
      <c r="J43" s="202">
        <v>43928.370821759258</v>
      </c>
      <c r="K43" s="18" t="s">
        <v>1306</v>
      </c>
      <c r="L43" s="86"/>
      <c r="M43" s="31" t="s">
        <v>1309</v>
      </c>
      <c r="N43" s="18" t="s">
        <v>1306</v>
      </c>
      <c r="O43" s="86"/>
      <c r="P43" s="31" t="s">
        <v>1309</v>
      </c>
      <c r="Q43" s="18" t="s">
        <v>1306</v>
      </c>
      <c r="R43" s="86"/>
      <c r="S43" s="31" t="s">
        <v>1309</v>
      </c>
      <c r="T43" s="18" t="s">
        <v>1306</v>
      </c>
      <c r="U43" s="86"/>
      <c r="V43" s="31" t="s">
        <v>1309</v>
      </c>
      <c r="W43" s="18" t="s">
        <v>1306</v>
      </c>
      <c r="X43" s="86"/>
      <c r="Y43" s="31" t="s">
        <v>1309</v>
      </c>
      <c r="Z43" s="18" t="s">
        <v>1306</v>
      </c>
      <c r="AA43" s="86"/>
      <c r="AB43" s="31" t="s">
        <v>1309</v>
      </c>
      <c r="AC43" s="18" t="s">
        <v>1306</v>
      </c>
      <c r="AD43" s="86"/>
      <c r="AE43" s="31" t="s">
        <v>1309</v>
      </c>
      <c r="AF43" s="18" t="s">
        <v>1306</v>
      </c>
      <c r="AG43" s="86"/>
      <c r="AH43" s="31" t="s">
        <v>1309</v>
      </c>
      <c r="AI43" s="18" t="s">
        <v>1306</v>
      </c>
      <c r="AJ43" s="86"/>
      <c r="AK43" s="31" t="s">
        <v>1309</v>
      </c>
      <c r="AL43" s="18" t="s">
        <v>1306</v>
      </c>
      <c r="AM43" s="86"/>
      <c r="AN43" s="31" t="s">
        <v>1309</v>
      </c>
      <c r="AO43" s="18" t="s">
        <v>1306</v>
      </c>
      <c r="AP43" s="86"/>
      <c r="AQ43" s="31" t="s">
        <v>1309</v>
      </c>
      <c r="AR43" s="18" t="s">
        <v>1306</v>
      </c>
      <c r="AS43" s="55">
        <v>6000</v>
      </c>
      <c r="AT43" s="68">
        <f t="shared" si="0"/>
        <v>0</v>
      </c>
    </row>
    <row r="44" spans="1:46" ht="22.5" x14ac:dyDescent="0.25">
      <c r="A44" s="7" t="s">
        <v>529</v>
      </c>
      <c r="B44" s="8" t="s">
        <v>907</v>
      </c>
      <c r="C44" s="9" t="s">
        <v>530</v>
      </c>
      <c r="D44" s="33" t="s">
        <v>1058</v>
      </c>
      <c r="E44" s="178" t="s">
        <v>1189</v>
      </c>
      <c r="F44" s="21">
        <v>1</v>
      </c>
      <c r="G44" s="181">
        <v>6000</v>
      </c>
      <c r="H44" s="181">
        <v>6000</v>
      </c>
      <c r="I44" s="181">
        <v>6000</v>
      </c>
      <c r="J44" s="202">
        <v>43928.370821759258</v>
      </c>
      <c r="K44" s="18" t="s">
        <v>1306</v>
      </c>
      <c r="L44" s="86"/>
      <c r="M44" s="31" t="s">
        <v>1309</v>
      </c>
      <c r="N44" s="18" t="s">
        <v>1306</v>
      </c>
      <c r="O44" s="86"/>
      <c r="P44" s="31" t="s">
        <v>1309</v>
      </c>
      <c r="Q44" s="18" t="s">
        <v>1306</v>
      </c>
      <c r="R44" s="86"/>
      <c r="S44" s="31" t="s">
        <v>1309</v>
      </c>
      <c r="T44" s="18" t="s">
        <v>1306</v>
      </c>
      <c r="U44" s="86"/>
      <c r="V44" s="31" t="s">
        <v>1309</v>
      </c>
      <c r="W44" s="18" t="s">
        <v>1306</v>
      </c>
      <c r="X44" s="86"/>
      <c r="Y44" s="31" t="s">
        <v>1309</v>
      </c>
      <c r="Z44" s="18" t="s">
        <v>1306</v>
      </c>
      <c r="AA44" s="86"/>
      <c r="AB44" s="31" t="s">
        <v>1309</v>
      </c>
      <c r="AC44" s="18" t="s">
        <v>1306</v>
      </c>
      <c r="AD44" s="86"/>
      <c r="AE44" s="31" t="s">
        <v>1309</v>
      </c>
      <c r="AF44" s="18" t="s">
        <v>1306</v>
      </c>
      <c r="AG44" s="86"/>
      <c r="AH44" s="31" t="s">
        <v>1309</v>
      </c>
      <c r="AI44" s="18" t="s">
        <v>1306</v>
      </c>
      <c r="AJ44" s="86"/>
      <c r="AK44" s="31" t="s">
        <v>1309</v>
      </c>
      <c r="AL44" s="18" t="s">
        <v>1306</v>
      </c>
      <c r="AM44" s="86"/>
      <c r="AN44" s="31" t="s">
        <v>1309</v>
      </c>
      <c r="AO44" s="18" t="s">
        <v>1306</v>
      </c>
      <c r="AP44" s="86"/>
      <c r="AQ44" s="31" t="s">
        <v>1309</v>
      </c>
      <c r="AR44" s="18" t="s">
        <v>1306</v>
      </c>
      <c r="AS44" s="55">
        <v>6000</v>
      </c>
      <c r="AT44" s="68">
        <f t="shared" si="0"/>
        <v>0</v>
      </c>
    </row>
    <row r="45" spans="1:46" ht="22.5" x14ac:dyDescent="0.25">
      <c r="A45" s="7" t="s">
        <v>972</v>
      </c>
      <c r="B45" s="8" t="s">
        <v>917</v>
      </c>
      <c r="C45" s="9" t="s">
        <v>447</v>
      </c>
      <c r="D45" s="121" t="s">
        <v>820</v>
      </c>
      <c r="E45" s="178" t="s">
        <v>1190</v>
      </c>
      <c r="F45" s="21">
        <v>1</v>
      </c>
      <c r="G45" s="180">
        <v>6000</v>
      </c>
      <c r="H45" s="180">
        <v>6000</v>
      </c>
      <c r="I45" s="180">
        <v>6000</v>
      </c>
      <c r="J45" s="202">
        <v>43928.370821759258</v>
      </c>
      <c r="K45" s="18" t="s">
        <v>1306</v>
      </c>
      <c r="L45" s="18"/>
      <c r="M45" s="31" t="s">
        <v>1309</v>
      </c>
      <c r="N45" s="18" t="s">
        <v>1306</v>
      </c>
      <c r="O45" s="18"/>
      <c r="P45" s="31" t="s">
        <v>1309</v>
      </c>
      <c r="Q45" s="18" t="s">
        <v>1306</v>
      </c>
      <c r="R45" s="18"/>
      <c r="S45" s="31" t="s">
        <v>1309</v>
      </c>
      <c r="T45" s="18" t="s">
        <v>1306</v>
      </c>
      <c r="U45" s="18"/>
      <c r="V45" s="31" t="s">
        <v>1309</v>
      </c>
      <c r="W45" s="18" t="s">
        <v>1306</v>
      </c>
      <c r="X45" s="18"/>
      <c r="Y45" s="31" t="s">
        <v>1309</v>
      </c>
      <c r="Z45" s="18" t="s">
        <v>1306</v>
      </c>
      <c r="AA45" s="18"/>
      <c r="AB45" s="31" t="s">
        <v>1309</v>
      </c>
      <c r="AC45" s="18" t="s">
        <v>1306</v>
      </c>
      <c r="AD45" s="18"/>
      <c r="AE45" s="31" t="s">
        <v>1309</v>
      </c>
      <c r="AF45" s="18" t="s">
        <v>1306</v>
      </c>
      <c r="AG45" s="18"/>
      <c r="AH45" s="31" t="s">
        <v>1309</v>
      </c>
      <c r="AI45" s="18" t="s">
        <v>1306</v>
      </c>
      <c r="AJ45" s="18"/>
      <c r="AK45" s="31" t="s">
        <v>1309</v>
      </c>
      <c r="AL45" s="18" t="s">
        <v>1306</v>
      </c>
      <c r="AM45" s="18"/>
      <c r="AN45" s="31" t="s">
        <v>1309</v>
      </c>
      <c r="AO45" s="18" t="s">
        <v>1306</v>
      </c>
      <c r="AP45" s="18"/>
      <c r="AQ45" s="31" t="s">
        <v>1309</v>
      </c>
      <c r="AR45" s="18" t="s">
        <v>1306</v>
      </c>
      <c r="AS45" s="27">
        <v>6000</v>
      </c>
      <c r="AT45" s="68">
        <f t="shared" si="0"/>
        <v>0</v>
      </c>
    </row>
    <row r="46" spans="1:46" ht="22.5" x14ac:dyDescent="0.25">
      <c r="A46" s="7" t="s">
        <v>86</v>
      </c>
      <c r="B46" s="8" t="s">
        <v>913</v>
      </c>
      <c r="C46" s="10" t="s">
        <v>87</v>
      </c>
      <c r="D46" s="21" t="s">
        <v>1059</v>
      </c>
      <c r="E46" s="178" t="s">
        <v>1191</v>
      </c>
      <c r="F46" s="21">
        <v>1</v>
      </c>
      <c r="G46" s="181">
        <v>12000</v>
      </c>
      <c r="H46" s="181">
        <v>12000</v>
      </c>
      <c r="I46" s="181">
        <v>12000</v>
      </c>
      <c r="J46" s="202">
        <v>43928.370821759258</v>
      </c>
      <c r="K46" s="18" t="s">
        <v>1306</v>
      </c>
      <c r="L46" s="86"/>
      <c r="M46" s="31" t="s">
        <v>1309</v>
      </c>
      <c r="N46" s="18" t="s">
        <v>1306</v>
      </c>
      <c r="O46" s="86"/>
      <c r="P46" s="31" t="s">
        <v>1309</v>
      </c>
      <c r="Q46" s="18" t="s">
        <v>1306</v>
      </c>
      <c r="R46" s="86"/>
      <c r="S46" s="31" t="s">
        <v>1309</v>
      </c>
      <c r="T46" s="18" t="s">
        <v>1306</v>
      </c>
      <c r="U46" s="86"/>
      <c r="V46" s="31" t="s">
        <v>1309</v>
      </c>
      <c r="W46" s="18" t="s">
        <v>1306</v>
      </c>
      <c r="X46" s="86"/>
      <c r="Y46" s="31" t="s">
        <v>1309</v>
      </c>
      <c r="Z46" s="18" t="s">
        <v>1306</v>
      </c>
      <c r="AA46" s="86"/>
      <c r="AB46" s="31" t="s">
        <v>1309</v>
      </c>
      <c r="AC46" s="18" t="s">
        <v>1306</v>
      </c>
      <c r="AD46" s="86"/>
      <c r="AE46" s="31" t="s">
        <v>1309</v>
      </c>
      <c r="AF46" s="18" t="s">
        <v>1306</v>
      </c>
      <c r="AG46" s="86"/>
      <c r="AH46" s="31" t="s">
        <v>1309</v>
      </c>
      <c r="AI46" s="18" t="s">
        <v>1306</v>
      </c>
      <c r="AJ46" s="86"/>
      <c r="AK46" s="31" t="s">
        <v>1309</v>
      </c>
      <c r="AL46" s="18" t="s">
        <v>1306</v>
      </c>
      <c r="AM46" s="86"/>
      <c r="AN46" s="31" t="s">
        <v>1309</v>
      </c>
      <c r="AO46" s="18" t="s">
        <v>1306</v>
      </c>
      <c r="AP46" s="86"/>
      <c r="AQ46" s="31" t="s">
        <v>1309</v>
      </c>
      <c r="AR46" s="18" t="s">
        <v>1306</v>
      </c>
      <c r="AS46" s="55">
        <v>12000</v>
      </c>
      <c r="AT46" s="68">
        <f t="shared" si="0"/>
        <v>0</v>
      </c>
    </row>
    <row r="47" spans="1:46" ht="22.5" x14ac:dyDescent="0.25">
      <c r="A47" s="7" t="s">
        <v>74</v>
      </c>
      <c r="B47" s="8" t="s">
        <v>910</v>
      </c>
      <c r="C47" s="10" t="s">
        <v>75</v>
      </c>
      <c r="D47" s="121" t="s">
        <v>821</v>
      </c>
      <c r="E47" s="178" t="s">
        <v>1192</v>
      </c>
      <c r="F47" s="21">
        <v>1</v>
      </c>
      <c r="G47" s="180">
        <v>16000</v>
      </c>
      <c r="H47" s="180">
        <v>16000</v>
      </c>
      <c r="I47" s="180">
        <v>16000</v>
      </c>
      <c r="J47" s="202">
        <v>43928.370821759258</v>
      </c>
      <c r="K47" s="18" t="s">
        <v>1306</v>
      </c>
      <c r="L47" s="18"/>
      <c r="M47" s="31" t="s">
        <v>1309</v>
      </c>
      <c r="N47" s="18" t="s">
        <v>1306</v>
      </c>
      <c r="O47" s="18"/>
      <c r="P47" s="31" t="s">
        <v>1309</v>
      </c>
      <c r="Q47" s="18" t="s">
        <v>1306</v>
      </c>
      <c r="R47" s="18"/>
      <c r="S47" s="31" t="s">
        <v>1309</v>
      </c>
      <c r="T47" s="18" t="s">
        <v>1306</v>
      </c>
      <c r="U47" s="18"/>
      <c r="V47" s="31" t="s">
        <v>1309</v>
      </c>
      <c r="W47" s="18" t="s">
        <v>1306</v>
      </c>
      <c r="X47" s="18"/>
      <c r="Y47" s="31" t="s">
        <v>1309</v>
      </c>
      <c r="Z47" s="18" t="s">
        <v>1306</v>
      </c>
      <c r="AA47" s="18"/>
      <c r="AB47" s="31" t="s">
        <v>1309</v>
      </c>
      <c r="AC47" s="18" t="s">
        <v>1306</v>
      </c>
      <c r="AD47" s="18"/>
      <c r="AE47" s="31" t="s">
        <v>1309</v>
      </c>
      <c r="AF47" s="18" t="s">
        <v>1306</v>
      </c>
      <c r="AG47" s="18"/>
      <c r="AH47" s="31" t="s">
        <v>1309</v>
      </c>
      <c r="AI47" s="18" t="s">
        <v>1306</v>
      </c>
      <c r="AJ47" s="18"/>
      <c r="AK47" s="31" t="s">
        <v>1309</v>
      </c>
      <c r="AL47" s="18" t="s">
        <v>1306</v>
      </c>
      <c r="AM47" s="18"/>
      <c r="AN47" s="31" t="s">
        <v>1309</v>
      </c>
      <c r="AO47" s="18" t="s">
        <v>1306</v>
      </c>
      <c r="AP47" s="18"/>
      <c r="AQ47" s="31" t="s">
        <v>1309</v>
      </c>
      <c r="AR47" s="18" t="s">
        <v>1306</v>
      </c>
      <c r="AS47" s="27">
        <v>16000</v>
      </c>
      <c r="AT47" s="68">
        <f t="shared" si="0"/>
        <v>0</v>
      </c>
    </row>
    <row r="48" spans="1:46" ht="22.5" x14ac:dyDescent="0.25">
      <c r="A48" s="7" t="s">
        <v>153</v>
      </c>
      <c r="B48" s="8" t="s">
        <v>918</v>
      </c>
      <c r="C48" s="10" t="s">
        <v>154</v>
      </c>
      <c r="D48" s="121" t="s">
        <v>822</v>
      </c>
      <c r="E48" s="178" t="s">
        <v>1193</v>
      </c>
      <c r="F48" s="21">
        <v>1</v>
      </c>
      <c r="G48" s="180">
        <v>6000</v>
      </c>
      <c r="H48" s="180">
        <v>6000</v>
      </c>
      <c r="I48" s="180">
        <v>6000</v>
      </c>
      <c r="J48" s="202">
        <v>43928.370821759258</v>
      </c>
      <c r="K48" s="18" t="s">
        <v>1306</v>
      </c>
      <c r="L48" s="18"/>
      <c r="M48" s="31" t="s">
        <v>1309</v>
      </c>
      <c r="N48" s="18" t="s">
        <v>1306</v>
      </c>
      <c r="O48" s="18"/>
      <c r="P48" s="31" t="s">
        <v>1309</v>
      </c>
      <c r="Q48" s="18" t="s">
        <v>1306</v>
      </c>
      <c r="R48" s="18"/>
      <c r="S48" s="31" t="s">
        <v>1309</v>
      </c>
      <c r="T48" s="18" t="s">
        <v>1306</v>
      </c>
      <c r="U48" s="18"/>
      <c r="V48" s="31" t="s">
        <v>1309</v>
      </c>
      <c r="W48" s="18" t="s">
        <v>1306</v>
      </c>
      <c r="X48" s="18"/>
      <c r="Y48" s="31" t="s">
        <v>1309</v>
      </c>
      <c r="Z48" s="18" t="s">
        <v>1306</v>
      </c>
      <c r="AA48" s="18"/>
      <c r="AB48" s="31" t="s">
        <v>1309</v>
      </c>
      <c r="AC48" s="18" t="s">
        <v>1306</v>
      </c>
      <c r="AD48" s="18"/>
      <c r="AE48" s="31" t="s">
        <v>1309</v>
      </c>
      <c r="AF48" s="18" t="s">
        <v>1306</v>
      </c>
      <c r="AG48" s="18"/>
      <c r="AH48" s="31" t="s">
        <v>1309</v>
      </c>
      <c r="AI48" s="18" t="s">
        <v>1306</v>
      </c>
      <c r="AJ48" s="18"/>
      <c r="AK48" s="31" t="s">
        <v>1309</v>
      </c>
      <c r="AL48" s="18" t="s">
        <v>1306</v>
      </c>
      <c r="AM48" s="18"/>
      <c r="AN48" s="31" t="s">
        <v>1309</v>
      </c>
      <c r="AO48" s="18" t="s">
        <v>1306</v>
      </c>
      <c r="AP48" s="18"/>
      <c r="AQ48" s="31" t="s">
        <v>1309</v>
      </c>
      <c r="AR48" s="18" t="s">
        <v>1306</v>
      </c>
      <c r="AS48" s="27">
        <v>6000</v>
      </c>
      <c r="AT48" s="68">
        <f t="shared" si="0"/>
        <v>0</v>
      </c>
    </row>
    <row r="49" spans="1:46" ht="22.5" x14ac:dyDescent="0.25">
      <c r="A49" s="7" t="s">
        <v>40</v>
      </c>
      <c r="B49" s="8" t="s">
        <v>911</v>
      </c>
      <c r="C49" s="10" t="s">
        <v>41</v>
      </c>
      <c r="D49" s="21" t="s">
        <v>1060</v>
      </c>
      <c r="E49" s="178" t="s">
        <v>1194</v>
      </c>
      <c r="F49" s="21">
        <v>1</v>
      </c>
      <c r="G49" s="181">
        <v>6000</v>
      </c>
      <c r="H49" s="181">
        <v>6000</v>
      </c>
      <c r="I49" s="181">
        <v>6000</v>
      </c>
      <c r="J49" s="202">
        <v>43928.370821759258</v>
      </c>
      <c r="K49" s="18" t="s">
        <v>1306</v>
      </c>
      <c r="L49" s="86"/>
      <c r="M49" s="31" t="s">
        <v>1309</v>
      </c>
      <c r="N49" s="18" t="s">
        <v>1306</v>
      </c>
      <c r="O49" s="86"/>
      <c r="P49" s="31" t="s">
        <v>1309</v>
      </c>
      <c r="Q49" s="18" t="s">
        <v>1306</v>
      </c>
      <c r="R49" s="86"/>
      <c r="S49" s="31" t="s">
        <v>1309</v>
      </c>
      <c r="T49" s="18" t="s">
        <v>1306</v>
      </c>
      <c r="U49" s="86"/>
      <c r="V49" s="31" t="s">
        <v>1309</v>
      </c>
      <c r="W49" s="18" t="s">
        <v>1306</v>
      </c>
      <c r="X49" s="86"/>
      <c r="Y49" s="31" t="s">
        <v>1309</v>
      </c>
      <c r="Z49" s="18" t="s">
        <v>1306</v>
      </c>
      <c r="AA49" s="86"/>
      <c r="AB49" s="31" t="s">
        <v>1309</v>
      </c>
      <c r="AC49" s="18" t="s">
        <v>1306</v>
      </c>
      <c r="AD49" s="86"/>
      <c r="AE49" s="31" t="s">
        <v>1309</v>
      </c>
      <c r="AF49" s="18" t="s">
        <v>1306</v>
      </c>
      <c r="AG49" s="86"/>
      <c r="AH49" s="31" t="s">
        <v>1309</v>
      </c>
      <c r="AI49" s="18" t="s">
        <v>1306</v>
      </c>
      <c r="AJ49" s="86"/>
      <c r="AK49" s="31" t="s">
        <v>1309</v>
      </c>
      <c r="AL49" s="18" t="s">
        <v>1306</v>
      </c>
      <c r="AM49" s="86"/>
      <c r="AN49" s="31" t="s">
        <v>1309</v>
      </c>
      <c r="AO49" s="18" t="s">
        <v>1306</v>
      </c>
      <c r="AP49" s="86"/>
      <c r="AQ49" s="31" t="s">
        <v>1309</v>
      </c>
      <c r="AR49" s="18" t="s">
        <v>1306</v>
      </c>
      <c r="AS49" s="55">
        <v>6000</v>
      </c>
      <c r="AT49" s="68">
        <f t="shared" si="0"/>
        <v>0</v>
      </c>
    </row>
    <row r="50" spans="1:46" ht="22.5" x14ac:dyDescent="0.25">
      <c r="A50" s="7" t="s">
        <v>458</v>
      </c>
      <c r="B50" s="8" t="s">
        <v>920</v>
      </c>
      <c r="C50" s="9" t="s">
        <v>459</v>
      </c>
      <c r="D50" s="121" t="s">
        <v>823</v>
      </c>
      <c r="E50" s="178" t="s">
        <v>1195</v>
      </c>
      <c r="F50" s="21">
        <v>1</v>
      </c>
      <c r="G50" s="180">
        <v>6000</v>
      </c>
      <c r="H50" s="180">
        <v>6000</v>
      </c>
      <c r="I50" s="180">
        <v>6000</v>
      </c>
      <c r="J50" s="202">
        <v>43928.370821759258</v>
      </c>
      <c r="K50" s="18" t="s">
        <v>1306</v>
      </c>
      <c r="L50" s="18"/>
      <c r="M50" s="31" t="s">
        <v>1309</v>
      </c>
      <c r="N50" s="18" t="s">
        <v>1306</v>
      </c>
      <c r="O50" s="18"/>
      <c r="P50" s="31" t="s">
        <v>1309</v>
      </c>
      <c r="Q50" s="18" t="s">
        <v>1306</v>
      </c>
      <c r="R50" s="18"/>
      <c r="S50" s="31" t="s">
        <v>1309</v>
      </c>
      <c r="T50" s="18" t="s">
        <v>1306</v>
      </c>
      <c r="U50" s="18"/>
      <c r="V50" s="31" t="s">
        <v>1309</v>
      </c>
      <c r="W50" s="18" t="s">
        <v>1306</v>
      </c>
      <c r="X50" s="18"/>
      <c r="Y50" s="31" t="s">
        <v>1309</v>
      </c>
      <c r="Z50" s="18" t="s">
        <v>1306</v>
      </c>
      <c r="AA50" s="18"/>
      <c r="AB50" s="31" t="s">
        <v>1309</v>
      </c>
      <c r="AC50" s="18" t="s">
        <v>1306</v>
      </c>
      <c r="AD50" s="18"/>
      <c r="AE50" s="31" t="s">
        <v>1309</v>
      </c>
      <c r="AF50" s="18" t="s">
        <v>1306</v>
      </c>
      <c r="AG50" s="18"/>
      <c r="AH50" s="31" t="s">
        <v>1309</v>
      </c>
      <c r="AI50" s="18" t="s">
        <v>1306</v>
      </c>
      <c r="AJ50" s="18"/>
      <c r="AK50" s="31" t="s">
        <v>1309</v>
      </c>
      <c r="AL50" s="18" t="s">
        <v>1306</v>
      </c>
      <c r="AM50" s="18"/>
      <c r="AN50" s="31" t="s">
        <v>1309</v>
      </c>
      <c r="AO50" s="18" t="s">
        <v>1306</v>
      </c>
      <c r="AP50" s="18"/>
      <c r="AQ50" s="31" t="s">
        <v>1309</v>
      </c>
      <c r="AR50" s="18" t="s">
        <v>1306</v>
      </c>
      <c r="AS50" s="27">
        <v>6000</v>
      </c>
      <c r="AT50" s="68">
        <f t="shared" si="0"/>
        <v>0</v>
      </c>
    </row>
    <row r="51" spans="1:46" ht="22.5" x14ac:dyDescent="0.25">
      <c r="A51" s="7" t="s">
        <v>973</v>
      </c>
      <c r="B51" s="8" t="s">
        <v>913</v>
      </c>
      <c r="C51" s="9" t="s">
        <v>384</v>
      </c>
      <c r="D51" s="33" t="s">
        <v>1061</v>
      </c>
      <c r="E51" s="178" t="s">
        <v>1196</v>
      </c>
      <c r="F51" s="21">
        <v>1</v>
      </c>
      <c r="G51" s="181">
        <v>6000</v>
      </c>
      <c r="H51" s="181">
        <v>6000</v>
      </c>
      <c r="I51" s="181">
        <v>6000</v>
      </c>
      <c r="J51" s="202">
        <v>43928.370821759258</v>
      </c>
      <c r="K51" s="18" t="s">
        <v>1306</v>
      </c>
      <c r="L51" s="86"/>
      <c r="M51" s="31" t="s">
        <v>1309</v>
      </c>
      <c r="N51" s="18" t="s">
        <v>1306</v>
      </c>
      <c r="O51" s="86"/>
      <c r="P51" s="31" t="s">
        <v>1309</v>
      </c>
      <c r="Q51" s="18" t="s">
        <v>1306</v>
      </c>
      <c r="R51" s="86"/>
      <c r="S51" s="31" t="s">
        <v>1309</v>
      </c>
      <c r="T51" s="18" t="s">
        <v>1306</v>
      </c>
      <c r="U51" s="86"/>
      <c r="V51" s="31" t="s">
        <v>1309</v>
      </c>
      <c r="W51" s="18" t="s">
        <v>1306</v>
      </c>
      <c r="X51" s="86"/>
      <c r="Y51" s="31" t="s">
        <v>1309</v>
      </c>
      <c r="Z51" s="18" t="s">
        <v>1306</v>
      </c>
      <c r="AA51" s="86"/>
      <c r="AB51" s="31" t="s">
        <v>1309</v>
      </c>
      <c r="AC51" s="18" t="s">
        <v>1306</v>
      </c>
      <c r="AD51" s="86"/>
      <c r="AE51" s="31" t="s">
        <v>1309</v>
      </c>
      <c r="AF51" s="18" t="s">
        <v>1306</v>
      </c>
      <c r="AG51" s="86"/>
      <c r="AH51" s="31" t="s">
        <v>1309</v>
      </c>
      <c r="AI51" s="18" t="s">
        <v>1306</v>
      </c>
      <c r="AJ51" s="86"/>
      <c r="AK51" s="31" t="s">
        <v>1309</v>
      </c>
      <c r="AL51" s="18" t="s">
        <v>1306</v>
      </c>
      <c r="AM51" s="86"/>
      <c r="AN51" s="31" t="s">
        <v>1309</v>
      </c>
      <c r="AO51" s="18" t="s">
        <v>1306</v>
      </c>
      <c r="AP51" s="86"/>
      <c r="AQ51" s="31" t="s">
        <v>1309</v>
      </c>
      <c r="AR51" s="18" t="s">
        <v>1306</v>
      </c>
      <c r="AS51" s="55">
        <v>6000</v>
      </c>
      <c r="AT51" s="68">
        <f t="shared" si="0"/>
        <v>0</v>
      </c>
    </row>
    <row r="52" spans="1:46" ht="22.5" x14ac:dyDescent="0.25">
      <c r="A52" s="7" t="s">
        <v>974</v>
      </c>
      <c r="B52" s="8" t="s">
        <v>911</v>
      </c>
      <c r="C52" s="10" t="s">
        <v>200</v>
      </c>
      <c r="D52" s="121" t="s">
        <v>809</v>
      </c>
      <c r="E52" s="178" t="s">
        <v>1197</v>
      </c>
      <c r="F52" s="21">
        <v>1</v>
      </c>
      <c r="G52" s="180">
        <v>6000</v>
      </c>
      <c r="H52" s="180">
        <v>6000</v>
      </c>
      <c r="I52" s="180">
        <v>6000</v>
      </c>
      <c r="J52" s="202">
        <v>43928.370821759258</v>
      </c>
      <c r="K52" s="18" t="s">
        <v>1306</v>
      </c>
      <c r="L52" s="18"/>
      <c r="M52" s="31" t="s">
        <v>1309</v>
      </c>
      <c r="N52" s="18" t="s">
        <v>1306</v>
      </c>
      <c r="O52" s="18"/>
      <c r="P52" s="31" t="s">
        <v>1309</v>
      </c>
      <c r="Q52" s="18" t="s">
        <v>1306</v>
      </c>
      <c r="R52" s="18"/>
      <c r="S52" s="31" t="s">
        <v>1309</v>
      </c>
      <c r="T52" s="18" t="s">
        <v>1306</v>
      </c>
      <c r="U52" s="18"/>
      <c r="V52" s="31" t="s">
        <v>1309</v>
      </c>
      <c r="W52" s="18" t="s">
        <v>1306</v>
      </c>
      <c r="X52" s="18"/>
      <c r="Y52" s="31" t="s">
        <v>1309</v>
      </c>
      <c r="Z52" s="18" t="s">
        <v>1306</v>
      </c>
      <c r="AA52" s="18"/>
      <c r="AB52" s="31" t="s">
        <v>1309</v>
      </c>
      <c r="AC52" s="18" t="s">
        <v>1306</v>
      </c>
      <c r="AD52" s="18"/>
      <c r="AE52" s="31" t="s">
        <v>1309</v>
      </c>
      <c r="AF52" s="18" t="s">
        <v>1306</v>
      </c>
      <c r="AG52" s="18"/>
      <c r="AH52" s="31" t="s">
        <v>1309</v>
      </c>
      <c r="AI52" s="18" t="s">
        <v>1306</v>
      </c>
      <c r="AJ52" s="18"/>
      <c r="AK52" s="31" t="s">
        <v>1309</v>
      </c>
      <c r="AL52" s="18" t="s">
        <v>1306</v>
      </c>
      <c r="AM52" s="18"/>
      <c r="AN52" s="31" t="s">
        <v>1309</v>
      </c>
      <c r="AO52" s="18" t="s">
        <v>1306</v>
      </c>
      <c r="AP52" s="18"/>
      <c r="AQ52" s="31" t="s">
        <v>1309</v>
      </c>
      <c r="AR52" s="18" t="s">
        <v>1306</v>
      </c>
      <c r="AS52" s="27">
        <v>6000</v>
      </c>
      <c r="AT52" s="68">
        <f t="shared" si="0"/>
        <v>0</v>
      </c>
    </row>
    <row r="53" spans="1:46" ht="22.5" x14ac:dyDescent="0.25">
      <c r="A53" s="7" t="s">
        <v>130</v>
      </c>
      <c r="B53" s="8" t="s">
        <v>913</v>
      </c>
      <c r="C53" s="10" t="s">
        <v>131</v>
      </c>
      <c r="D53" s="121" t="s">
        <v>824</v>
      </c>
      <c r="E53" s="178" t="s">
        <v>1198</v>
      </c>
      <c r="F53" s="21">
        <v>1</v>
      </c>
      <c r="G53" s="180">
        <v>6000</v>
      </c>
      <c r="H53" s="180">
        <v>6000</v>
      </c>
      <c r="I53" s="180">
        <v>6000</v>
      </c>
      <c r="J53" s="202">
        <v>43928.370821759258</v>
      </c>
      <c r="K53" s="18" t="s">
        <v>1306</v>
      </c>
      <c r="L53" s="18"/>
      <c r="M53" s="31" t="s">
        <v>1309</v>
      </c>
      <c r="N53" s="18" t="s">
        <v>1306</v>
      </c>
      <c r="O53" s="18"/>
      <c r="P53" s="31" t="s">
        <v>1309</v>
      </c>
      <c r="Q53" s="18" t="s">
        <v>1306</v>
      </c>
      <c r="R53" s="18"/>
      <c r="S53" s="31" t="s">
        <v>1309</v>
      </c>
      <c r="T53" s="18" t="s">
        <v>1306</v>
      </c>
      <c r="U53" s="18"/>
      <c r="V53" s="31" t="s">
        <v>1309</v>
      </c>
      <c r="W53" s="18" t="s">
        <v>1306</v>
      </c>
      <c r="X53" s="18"/>
      <c r="Y53" s="31" t="s">
        <v>1309</v>
      </c>
      <c r="Z53" s="18" t="s">
        <v>1306</v>
      </c>
      <c r="AA53" s="18"/>
      <c r="AB53" s="31" t="s">
        <v>1309</v>
      </c>
      <c r="AC53" s="18" t="s">
        <v>1306</v>
      </c>
      <c r="AD53" s="18"/>
      <c r="AE53" s="31" t="s">
        <v>1309</v>
      </c>
      <c r="AF53" s="18" t="s">
        <v>1306</v>
      </c>
      <c r="AG53" s="18"/>
      <c r="AH53" s="31" t="s">
        <v>1309</v>
      </c>
      <c r="AI53" s="18" t="s">
        <v>1306</v>
      </c>
      <c r="AJ53" s="18"/>
      <c r="AK53" s="31" t="s">
        <v>1309</v>
      </c>
      <c r="AL53" s="18" t="s">
        <v>1306</v>
      </c>
      <c r="AM53" s="18"/>
      <c r="AN53" s="31" t="s">
        <v>1309</v>
      </c>
      <c r="AO53" s="18" t="s">
        <v>1306</v>
      </c>
      <c r="AP53" s="18"/>
      <c r="AQ53" s="31" t="s">
        <v>1309</v>
      </c>
      <c r="AR53" s="18" t="s">
        <v>1306</v>
      </c>
      <c r="AS53" s="27">
        <v>6000</v>
      </c>
      <c r="AT53" s="68">
        <f t="shared" si="0"/>
        <v>0</v>
      </c>
    </row>
    <row r="54" spans="1:46" ht="22.5" x14ac:dyDescent="0.25">
      <c r="A54" s="7" t="s">
        <v>512</v>
      </c>
      <c r="B54" s="8" t="s">
        <v>912</v>
      </c>
      <c r="C54" s="9" t="s">
        <v>513</v>
      </c>
      <c r="D54" s="121" t="s">
        <v>825</v>
      </c>
      <c r="E54" s="178" t="s">
        <v>1199</v>
      </c>
      <c r="F54" s="21">
        <v>1</v>
      </c>
      <c r="G54" s="180">
        <v>6000</v>
      </c>
      <c r="H54" s="180">
        <v>6000</v>
      </c>
      <c r="I54" s="180">
        <v>6000</v>
      </c>
      <c r="J54" s="202">
        <v>43928.370821759258</v>
      </c>
      <c r="K54" s="18" t="s">
        <v>1306</v>
      </c>
      <c r="L54" s="18"/>
      <c r="M54" s="31" t="s">
        <v>1309</v>
      </c>
      <c r="N54" s="18" t="s">
        <v>1306</v>
      </c>
      <c r="O54" s="18"/>
      <c r="P54" s="31" t="s">
        <v>1309</v>
      </c>
      <c r="Q54" s="18" t="s">
        <v>1306</v>
      </c>
      <c r="R54" s="18"/>
      <c r="S54" s="31" t="s">
        <v>1309</v>
      </c>
      <c r="T54" s="18" t="s">
        <v>1306</v>
      </c>
      <c r="U54" s="18"/>
      <c r="V54" s="31" t="s">
        <v>1309</v>
      </c>
      <c r="W54" s="18" t="s">
        <v>1306</v>
      </c>
      <c r="X54" s="18"/>
      <c r="Y54" s="31" t="s">
        <v>1309</v>
      </c>
      <c r="Z54" s="18" t="s">
        <v>1306</v>
      </c>
      <c r="AA54" s="18"/>
      <c r="AB54" s="31" t="s">
        <v>1309</v>
      </c>
      <c r="AC54" s="18" t="s">
        <v>1306</v>
      </c>
      <c r="AD54" s="18"/>
      <c r="AE54" s="31" t="s">
        <v>1309</v>
      </c>
      <c r="AF54" s="18" t="s">
        <v>1306</v>
      </c>
      <c r="AG54" s="18"/>
      <c r="AH54" s="31" t="s">
        <v>1309</v>
      </c>
      <c r="AI54" s="18" t="s">
        <v>1306</v>
      </c>
      <c r="AJ54" s="18"/>
      <c r="AK54" s="31" t="s">
        <v>1309</v>
      </c>
      <c r="AL54" s="18" t="s">
        <v>1306</v>
      </c>
      <c r="AM54" s="18"/>
      <c r="AN54" s="31" t="s">
        <v>1309</v>
      </c>
      <c r="AO54" s="18" t="s">
        <v>1306</v>
      </c>
      <c r="AP54" s="18"/>
      <c r="AQ54" s="31" t="s">
        <v>1309</v>
      </c>
      <c r="AR54" s="18" t="s">
        <v>1306</v>
      </c>
      <c r="AS54" s="27">
        <v>6000</v>
      </c>
      <c r="AT54" s="68">
        <f t="shared" si="0"/>
        <v>0</v>
      </c>
    </row>
    <row r="55" spans="1:46" ht="22.5" x14ac:dyDescent="0.25">
      <c r="A55" s="7" t="s">
        <v>32</v>
      </c>
      <c r="B55" s="8" t="s">
        <v>911</v>
      </c>
      <c r="C55" s="10" t="s">
        <v>33</v>
      </c>
      <c r="D55" s="33" t="s">
        <v>1062</v>
      </c>
      <c r="E55" s="33" t="s">
        <v>1200</v>
      </c>
      <c r="F55" s="21">
        <v>1</v>
      </c>
      <c r="G55" s="181">
        <v>6000</v>
      </c>
      <c r="H55" s="181">
        <v>6000</v>
      </c>
      <c r="I55" s="181">
        <v>6000</v>
      </c>
      <c r="J55" s="202">
        <v>43928.370821759258</v>
      </c>
      <c r="K55" s="18" t="s">
        <v>1306</v>
      </c>
      <c r="L55" s="86"/>
      <c r="M55" s="31" t="s">
        <v>1309</v>
      </c>
      <c r="N55" s="18" t="s">
        <v>1306</v>
      </c>
      <c r="O55" s="86"/>
      <c r="P55" s="31" t="s">
        <v>1309</v>
      </c>
      <c r="Q55" s="18" t="s">
        <v>1306</v>
      </c>
      <c r="R55" s="86"/>
      <c r="S55" s="31" t="s">
        <v>1309</v>
      </c>
      <c r="T55" s="18" t="s">
        <v>1306</v>
      </c>
      <c r="U55" s="86"/>
      <c r="V55" s="31" t="s">
        <v>1309</v>
      </c>
      <c r="W55" s="18" t="s">
        <v>1306</v>
      </c>
      <c r="X55" s="86"/>
      <c r="Y55" s="31" t="s">
        <v>1309</v>
      </c>
      <c r="Z55" s="18" t="s">
        <v>1306</v>
      </c>
      <c r="AA55" s="86"/>
      <c r="AB55" s="31" t="s">
        <v>1309</v>
      </c>
      <c r="AC55" s="18" t="s">
        <v>1306</v>
      </c>
      <c r="AD55" s="86"/>
      <c r="AE55" s="31" t="s">
        <v>1309</v>
      </c>
      <c r="AF55" s="18" t="s">
        <v>1306</v>
      </c>
      <c r="AG55" s="86"/>
      <c r="AH55" s="31" t="s">
        <v>1309</v>
      </c>
      <c r="AI55" s="18" t="s">
        <v>1306</v>
      </c>
      <c r="AJ55" s="86"/>
      <c r="AK55" s="31" t="s">
        <v>1309</v>
      </c>
      <c r="AL55" s="18" t="s">
        <v>1306</v>
      </c>
      <c r="AM55" s="86"/>
      <c r="AN55" s="31" t="s">
        <v>1309</v>
      </c>
      <c r="AO55" s="18" t="s">
        <v>1306</v>
      </c>
      <c r="AP55" s="86"/>
      <c r="AQ55" s="31" t="s">
        <v>1309</v>
      </c>
      <c r="AR55" s="18" t="s">
        <v>1306</v>
      </c>
      <c r="AS55" s="55">
        <v>6000</v>
      </c>
      <c r="AT55" s="68">
        <f t="shared" si="0"/>
        <v>0</v>
      </c>
    </row>
    <row r="56" spans="1:46" ht="22.5" x14ac:dyDescent="0.25">
      <c r="A56" s="7" t="s">
        <v>542</v>
      </c>
      <c r="B56" s="8" t="s">
        <v>918</v>
      </c>
      <c r="C56" s="9" t="s">
        <v>543</v>
      </c>
      <c r="D56" s="33" t="s">
        <v>1063</v>
      </c>
      <c r="E56" s="178" t="s">
        <v>544</v>
      </c>
      <c r="F56" s="21">
        <v>1</v>
      </c>
      <c r="G56" s="181">
        <v>6000</v>
      </c>
      <c r="H56" s="181">
        <v>6000</v>
      </c>
      <c r="I56" s="181">
        <v>6000</v>
      </c>
      <c r="J56" s="202">
        <v>43928.370821759258</v>
      </c>
      <c r="K56" s="18" t="s">
        <v>1306</v>
      </c>
      <c r="L56" s="86"/>
      <c r="M56" s="31" t="s">
        <v>1309</v>
      </c>
      <c r="N56" s="18" t="s">
        <v>1306</v>
      </c>
      <c r="O56" s="86"/>
      <c r="P56" s="31" t="s">
        <v>1309</v>
      </c>
      <c r="Q56" s="18" t="s">
        <v>1306</v>
      </c>
      <c r="R56" s="86"/>
      <c r="S56" s="31" t="s">
        <v>1309</v>
      </c>
      <c r="T56" s="18" t="s">
        <v>1306</v>
      </c>
      <c r="U56" s="86"/>
      <c r="V56" s="31" t="s">
        <v>1309</v>
      </c>
      <c r="W56" s="18" t="s">
        <v>1306</v>
      </c>
      <c r="X56" s="86"/>
      <c r="Y56" s="31" t="s">
        <v>1309</v>
      </c>
      <c r="Z56" s="18" t="s">
        <v>1306</v>
      </c>
      <c r="AA56" s="86"/>
      <c r="AB56" s="31" t="s">
        <v>1309</v>
      </c>
      <c r="AC56" s="18" t="s">
        <v>1306</v>
      </c>
      <c r="AD56" s="86"/>
      <c r="AE56" s="31" t="s">
        <v>1309</v>
      </c>
      <c r="AF56" s="18" t="s">
        <v>1306</v>
      </c>
      <c r="AG56" s="86"/>
      <c r="AH56" s="31" t="s">
        <v>1309</v>
      </c>
      <c r="AI56" s="18" t="s">
        <v>1306</v>
      </c>
      <c r="AJ56" s="86"/>
      <c r="AK56" s="31" t="s">
        <v>1309</v>
      </c>
      <c r="AL56" s="18" t="s">
        <v>1306</v>
      </c>
      <c r="AM56" s="86"/>
      <c r="AN56" s="31" t="s">
        <v>1309</v>
      </c>
      <c r="AO56" s="18" t="s">
        <v>1306</v>
      </c>
      <c r="AP56" s="86"/>
      <c r="AQ56" s="31" t="s">
        <v>1309</v>
      </c>
      <c r="AR56" s="18" t="s">
        <v>1306</v>
      </c>
      <c r="AS56" s="55">
        <v>6000</v>
      </c>
      <c r="AT56" s="68">
        <f t="shared" si="0"/>
        <v>0</v>
      </c>
    </row>
    <row r="57" spans="1:46" ht="22.5" x14ac:dyDescent="0.25">
      <c r="A57" s="7" t="s">
        <v>266</v>
      </c>
      <c r="B57" s="8" t="s">
        <v>910</v>
      </c>
      <c r="C57" s="10" t="s">
        <v>267</v>
      </c>
      <c r="D57" s="21" t="s">
        <v>1064</v>
      </c>
      <c r="E57" s="178" t="s">
        <v>1201</v>
      </c>
      <c r="F57" s="21">
        <v>1</v>
      </c>
      <c r="G57" s="181">
        <v>6000</v>
      </c>
      <c r="H57" s="181">
        <v>6000</v>
      </c>
      <c r="I57" s="181">
        <v>6000</v>
      </c>
      <c r="J57" s="202">
        <v>43928.370821759258</v>
      </c>
      <c r="K57" s="18" t="s">
        <v>1306</v>
      </c>
      <c r="L57" s="86"/>
      <c r="M57" s="31" t="s">
        <v>1309</v>
      </c>
      <c r="N57" s="18" t="s">
        <v>1306</v>
      </c>
      <c r="O57" s="86"/>
      <c r="P57" s="31" t="s">
        <v>1309</v>
      </c>
      <c r="Q57" s="18" t="s">
        <v>1306</v>
      </c>
      <c r="R57" s="86"/>
      <c r="S57" s="31" t="s">
        <v>1309</v>
      </c>
      <c r="T57" s="18" t="s">
        <v>1306</v>
      </c>
      <c r="U57" s="86"/>
      <c r="V57" s="31" t="s">
        <v>1309</v>
      </c>
      <c r="W57" s="18" t="s">
        <v>1306</v>
      </c>
      <c r="X57" s="86"/>
      <c r="Y57" s="31" t="s">
        <v>1309</v>
      </c>
      <c r="Z57" s="18" t="s">
        <v>1306</v>
      </c>
      <c r="AA57" s="86"/>
      <c r="AB57" s="31" t="s">
        <v>1309</v>
      </c>
      <c r="AC57" s="18" t="s">
        <v>1306</v>
      </c>
      <c r="AD57" s="86"/>
      <c r="AE57" s="31" t="s">
        <v>1309</v>
      </c>
      <c r="AF57" s="18" t="s">
        <v>1306</v>
      </c>
      <c r="AG57" s="86"/>
      <c r="AH57" s="31" t="s">
        <v>1309</v>
      </c>
      <c r="AI57" s="18" t="s">
        <v>1306</v>
      </c>
      <c r="AJ57" s="86"/>
      <c r="AK57" s="31" t="s">
        <v>1309</v>
      </c>
      <c r="AL57" s="18" t="s">
        <v>1306</v>
      </c>
      <c r="AM57" s="86"/>
      <c r="AN57" s="31" t="s">
        <v>1309</v>
      </c>
      <c r="AO57" s="18" t="s">
        <v>1306</v>
      </c>
      <c r="AP57" s="86"/>
      <c r="AQ57" s="31" t="s">
        <v>1309</v>
      </c>
      <c r="AR57" s="18" t="s">
        <v>1306</v>
      </c>
      <c r="AS57" s="55">
        <v>6000</v>
      </c>
      <c r="AT57" s="68">
        <f t="shared" si="0"/>
        <v>0</v>
      </c>
    </row>
    <row r="58" spans="1:46" ht="22.5" x14ac:dyDescent="0.25">
      <c r="A58" s="7" t="s">
        <v>594</v>
      </c>
      <c r="B58" s="8" t="s">
        <v>915</v>
      </c>
      <c r="C58" s="9" t="s">
        <v>595</v>
      </c>
      <c r="D58" s="33" t="s">
        <v>1065</v>
      </c>
      <c r="E58" s="178" t="s">
        <v>1202</v>
      </c>
      <c r="F58" s="21">
        <v>1</v>
      </c>
      <c r="G58" s="181">
        <v>6000</v>
      </c>
      <c r="H58" s="181">
        <v>6000</v>
      </c>
      <c r="I58" s="181">
        <v>6000</v>
      </c>
      <c r="J58" s="202">
        <v>43928.370821759258</v>
      </c>
      <c r="K58" s="18" t="s">
        <v>1306</v>
      </c>
      <c r="L58" s="86"/>
      <c r="M58" s="31" t="s">
        <v>1309</v>
      </c>
      <c r="N58" s="18" t="s">
        <v>1306</v>
      </c>
      <c r="O58" s="86"/>
      <c r="P58" s="31" t="s">
        <v>1309</v>
      </c>
      <c r="Q58" s="18" t="s">
        <v>1306</v>
      </c>
      <c r="R58" s="86"/>
      <c r="S58" s="31" t="s">
        <v>1309</v>
      </c>
      <c r="T58" s="18" t="s">
        <v>1306</v>
      </c>
      <c r="U58" s="86"/>
      <c r="V58" s="31" t="s">
        <v>1309</v>
      </c>
      <c r="W58" s="18" t="s">
        <v>1306</v>
      </c>
      <c r="X58" s="86"/>
      <c r="Y58" s="31" t="s">
        <v>1309</v>
      </c>
      <c r="Z58" s="18" t="s">
        <v>1306</v>
      </c>
      <c r="AA58" s="86"/>
      <c r="AB58" s="31" t="s">
        <v>1309</v>
      </c>
      <c r="AC58" s="18" t="s">
        <v>1306</v>
      </c>
      <c r="AD58" s="86"/>
      <c r="AE58" s="31" t="s">
        <v>1309</v>
      </c>
      <c r="AF58" s="18" t="s">
        <v>1306</v>
      </c>
      <c r="AG58" s="86"/>
      <c r="AH58" s="31" t="s">
        <v>1309</v>
      </c>
      <c r="AI58" s="18" t="s">
        <v>1306</v>
      </c>
      <c r="AJ58" s="86"/>
      <c r="AK58" s="31" t="s">
        <v>1309</v>
      </c>
      <c r="AL58" s="18" t="s">
        <v>1306</v>
      </c>
      <c r="AM58" s="86"/>
      <c r="AN58" s="31" t="s">
        <v>1309</v>
      </c>
      <c r="AO58" s="18" t="s">
        <v>1306</v>
      </c>
      <c r="AP58" s="86"/>
      <c r="AQ58" s="31" t="s">
        <v>1309</v>
      </c>
      <c r="AR58" s="18" t="s">
        <v>1306</v>
      </c>
      <c r="AS58" s="55">
        <v>6000</v>
      </c>
      <c r="AT58" s="68">
        <f t="shared" si="0"/>
        <v>0</v>
      </c>
    </row>
    <row r="59" spans="1:46" ht="22.5" x14ac:dyDescent="0.25">
      <c r="A59" s="7" t="s">
        <v>55</v>
      </c>
      <c r="B59" s="8" t="s">
        <v>909</v>
      </c>
      <c r="C59" s="10" t="s">
        <v>56</v>
      </c>
      <c r="D59" s="121" t="s">
        <v>826</v>
      </c>
      <c r="E59" s="178" t="s">
        <v>1203</v>
      </c>
      <c r="F59" s="21">
        <v>1</v>
      </c>
      <c r="G59" s="180">
        <v>6000</v>
      </c>
      <c r="H59" s="180">
        <v>6000</v>
      </c>
      <c r="I59" s="180">
        <v>6000</v>
      </c>
      <c r="J59" s="202">
        <v>43928.370821759258</v>
      </c>
      <c r="K59" s="18" t="s">
        <v>1306</v>
      </c>
      <c r="L59" s="18"/>
      <c r="M59" s="31" t="s">
        <v>1309</v>
      </c>
      <c r="N59" s="18" t="s">
        <v>1306</v>
      </c>
      <c r="O59" s="18"/>
      <c r="P59" s="31" t="s">
        <v>1309</v>
      </c>
      <c r="Q59" s="18" t="s">
        <v>1306</v>
      </c>
      <c r="R59" s="18"/>
      <c r="S59" s="31" t="s">
        <v>1309</v>
      </c>
      <c r="T59" s="18" t="s">
        <v>1306</v>
      </c>
      <c r="U59" s="18"/>
      <c r="V59" s="31" t="s">
        <v>1309</v>
      </c>
      <c r="W59" s="18" t="s">
        <v>1306</v>
      </c>
      <c r="X59" s="18"/>
      <c r="Y59" s="31" t="s">
        <v>1309</v>
      </c>
      <c r="Z59" s="18" t="s">
        <v>1306</v>
      </c>
      <c r="AA59" s="18"/>
      <c r="AB59" s="31" t="s">
        <v>1309</v>
      </c>
      <c r="AC59" s="18" t="s">
        <v>1306</v>
      </c>
      <c r="AD59" s="18"/>
      <c r="AE59" s="31" t="s">
        <v>1309</v>
      </c>
      <c r="AF59" s="18" t="s">
        <v>1306</v>
      </c>
      <c r="AG59" s="18"/>
      <c r="AH59" s="31" t="s">
        <v>1309</v>
      </c>
      <c r="AI59" s="18" t="s">
        <v>1306</v>
      </c>
      <c r="AJ59" s="18"/>
      <c r="AK59" s="31" t="s">
        <v>1309</v>
      </c>
      <c r="AL59" s="18" t="s">
        <v>1306</v>
      </c>
      <c r="AM59" s="18"/>
      <c r="AN59" s="31" t="s">
        <v>1309</v>
      </c>
      <c r="AO59" s="18" t="s">
        <v>1306</v>
      </c>
      <c r="AP59" s="18"/>
      <c r="AQ59" s="31" t="s">
        <v>1309</v>
      </c>
      <c r="AR59" s="18" t="s">
        <v>1306</v>
      </c>
      <c r="AS59" s="27">
        <v>6000</v>
      </c>
      <c r="AT59" s="68">
        <f t="shared" si="0"/>
        <v>0</v>
      </c>
    </row>
    <row r="60" spans="1:46" ht="22.5" x14ac:dyDescent="0.25">
      <c r="A60" s="7" t="s">
        <v>415</v>
      </c>
      <c r="B60" s="8" t="s">
        <v>911</v>
      </c>
      <c r="C60" s="9" t="s">
        <v>416</v>
      </c>
      <c r="D60" s="33" t="s">
        <v>1066</v>
      </c>
      <c r="E60" s="33" t="s">
        <v>417</v>
      </c>
      <c r="F60" s="21">
        <v>1</v>
      </c>
      <c r="G60" s="181">
        <v>12000</v>
      </c>
      <c r="H60" s="181">
        <v>12000</v>
      </c>
      <c r="I60" s="181">
        <v>12000</v>
      </c>
      <c r="J60" s="202">
        <v>43928.370821759258</v>
      </c>
      <c r="K60" s="18" t="s">
        <v>1306</v>
      </c>
      <c r="L60" s="86"/>
      <c r="M60" s="31" t="s">
        <v>1309</v>
      </c>
      <c r="N60" s="18" t="s">
        <v>1306</v>
      </c>
      <c r="O60" s="86"/>
      <c r="P60" s="31" t="s">
        <v>1309</v>
      </c>
      <c r="Q60" s="18" t="s">
        <v>1306</v>
      </c>
      <c r="R60" s="86"/>
      <c r="S60" s="31" t="s">
        <v>1309</v>
      </c>
      <c r="T60" s="18" t="s">
        <v>1306</v>
      </c>
      <c r="U60" s="86"/>
      <c r="V60" s="31" t="s">
        <v>1309</v>
      </c>
      <c r="W60" s="18" t="s">
        <v>1306</v>
      </c>
      <c r="X60" s="86"/>
      <c r="Y60" s="31" t="s">
        <v>1309</v>
      </c>
      <c r="Z60" s="18" t="s">
        <v>1306</v>
      </c>
      <c r="AA60" s="86"/>
      <c r="AB60" s="31" t="s">
        <v>1309</v>
      </c>
      <c r="AC60" s="18" t="s">
        <v>1306</v>
      </c>
      <c r="AD60" s="86"/>
      <c r="AE60" s="31" t="s">
        <v>1309</v>
      </c>
      <c r="AF60" s="18" t="s">
        <v>1306</v>
      </c>
      <c r="AG60" s="86"/>
      <c r="AH60" s="31" t="s">
        <v>1309</v>
      </c>
      <c r="AI60" s="18" t="s">
        <v>1306</v>
      </c>
      <c r="AJ60" s="86"/>
      <c r="AK60" s="31" t="s">
        <v>1309</v>
      </c>
      <c r="AL60" s="18" t="s">
        <v>1306</v>
      </c>
      <c r="AM60" s="86"/>
      <c r="AN60" s="31" t="s">
        <v>1309</v>
      </c>
      <c r="AO60" s="18" t="s">
        <v>1306</v>
      </c>
      <c r="AP60" s="86"/>
      <c r="AQ60" s="31" t="s">
        <v>1309</v>
      </c>
      <c r="AR60" s="18" t="s">
        <v>1306</v>
      </c>
      <c r="AS60" s="55">
        <v>12000</v>
      </c>
      <c r="AT60" s="68">
        <f t="shared" si="0"/>
        <v>0</v>
      </c>
    </row>
    <row r="61" spans="1:46" ht="22.5" x14ac:dyDescent="0.25">
      <c r="A61" s="7" t="s">
        <v>548</v>
      </c>
      <c r="B61" s="8" t="s">
        <v>914</v>
      </c>
      <c r="C61" s="9" t="s">
        <v>549</v>
      </c>
      <c r="D61" s="21" t="s">
        <v>1067</v>
      </c>
      <c r="E61" s="178" t="s">
        <v>1204</v>
      </c>
      <c r="F61" s="21">
        <v>1</v>
      </c>
      <c r="G61" s="181">
        <v>6000</v>
      </c>
      <c r="H61" s="181">
        <v>6000</v>
      </c>
      <c r="I61" s="181">
        <v>6000</v>
      </c>
      <c r="J61" s="202">
        <v>43928.370821759258</v>
      </c>
      <c r="K61" s="18" t="s">
        <v>1306</v>
      </c>
      <c r="L61" s="86"/>
      <c r="M61" s="31" t="s">
        <v>1309</v>
      </c>
      <c r="N61" s="18" t="s">
        <v>1306</v>
      </c>
      <c r="O61" s="86"/>
      <c r="P61" s="31" t="s">
        <v>1309</v>
      </c>
      <c r="Q61" s="18" t="s">
        <v>1306</v>
      </c>
      <c r="R61" s="86"/>
      <c r="S61" s="31" t="s">
        <v>1309</v>
      </c>
      <c r="T61" s="18" t="s">
        <v>1306</v>
      </c>
      <c r="U61" s="86"/>
      <c r="V61" s="31" t="s">
        <v>1309</v>
      </c>
      <c r="W61" s="18" t="s">
        <v>1306</v>
      </c>
      <c r="X61" s="86"/>
      <c r="Y61" s="31" t="s">
        <v>1309</v>
      </c>
      <c r="Z61" s="18" t="s">
        <v>1306</v>
      </c>
      <c r="AA61" s="86"/>
      <c r="AB61" s="31" t="s">
        <v>1309</v>
      </c>
      <c r="AC61" s="18" t="s">
        <v>1306</v>
      </c>
      <c r="AD61" s="86"/>
      <c r="AE61" s="31" t="s">
        <v>1309</v>
      </c>
      <c r="AF61" s="18" t="s">
        <v>1306</v>
      </c>
      <c r="AG61" s="86"/>
      <c r="AH61" s="31" t="s">
        <v>1309</v>
      </c>
      <c r="AI61" s="18" t="s">
        <v>1306</v>
      </c>
      <c r="AJ61" s="86"/>
      <c r="AK61" s="31" t="s">
        <v>1309</v>
      </c>
      <c r="AL61" s="18" t="s">
        <v>1306</v>
      </c>
      <c r="AM61" s="86"/>
      <c r="AN61" s="31" t="s">
        <v>1309</v>
      </c>
      <c r="AO61" s="18" t="s">
        <v>1306</v>
      </c>
      <c r="AP61" s="86"/>
      <c r="AQ61" s="31" t="s">
        <v>1309</v>
      </c>
      <c r="AR61" s="18" t="s">
        <v>1306</v>
      </c>
      <c r="AS61" s="55">
        <v>6000</v>
      </c>
      <c r="AT61" s="68">
        <f t="shared" si="0"/>
        <v>0</v>
      </c>
    </row>
    <row r="62" spans="1:46" ht="22.5" x14ac:dyDescent="0.25">
      <c r="A62" s="7" t="s">
        <v>975</v>
      </c>
      <c r="B62" s="8" t="s">
        <v>918</v>
      </c>
      <c r="C62" s="9" t="s">
        <v>380</v>
      </c>
      <c r="D62" s="33" t="s">
        <v>1068</v>
      </c>
      <c r="E62" s="178" t="s">
        <v>1205</v>
      </c>
      <c r="F62" s="21">
        <v>1</v>
      </c>
      <c r="G62" s="181">
        <v>6000</v>
      </c>
      <c r="H62" s="181">
        <v>6000</v>
      </c>
      <c r="I62" s="181">
        <v>6000</v>
      </c>
      <c r="J62" s="202">
        <v>43928.370821759258</v>
      </c>
      <c r="K62" s="18" t="s">
        <v>1306</v>
      </c>
      <c r="L62" s="86"/>
      <c r="M62" s="31" t="s">
        <v>1309</v>
      </c>
      <c r="N62" s="18" t="s">
        <v>1306</v>
      </c>
      <c r="O62" s="86"/>
      <c r="P62" s="31" t="s">
        <v>1309</v>
      </c>
      <c r="Q62" s="18" t="s">
        <v>1306</v>
      </c>
      <c r="R62" s="86"/>
      <c r="S62" s="31" t="s">
        <v>1309</v>
      </c>
      <c r="T62" s="18" t="s">
        <v>1306</v>
      </c>
      <c r="U62" s="86"/>
      <c r="V62" s="31" t="s">
        <v>1309</v>
      </c>
      <c r="W62" s="18" t="s">
        <v>1306</v>
      </c>
      <c r="X62" s="86"/>
      <c r="Y62" s="31" t="s">
        <v>1309</v>
      </c>
      <c r="Z62" s="18" t="s">
        <v>1306</v>
      </c>
      <c r="AA62" s="86"/>
      <c r="AB62" s="31" t="s">
        <v>1309</v>
      </c>
      <c r="AC62" s="18" t="s">
        <v>1306</v>
      </c>
      <c r="AD62" s="86"/>
      <c r="AE62" s="31" t="s">
        <v>1309</v>
      </c>
      <c r="AF62" s="18" t="s">
        <v>1306</v>
      </c>
      <c r="AG62" s="86"/>
      <c r="AH62" s="31" t="s">
        <v>1309</v>
      </c>
      <c r="AI62" s="18" t="s">
        <v>1306</v>
      </c>
      <c r="AJ62" s="86"/>
      <c r="AK62" s="31" t="s">
        <v>1309</v>
      </c>
      <c r="AL62" s="18" t="s">
        <v>1306</v>
      </c>
      <c r="AM62" s="86"/>
      <c r="AN62" s="31" t="s">
        <v>1309</v>
      </c>
      <c r="AO62" s="18" t="s">
        <v>1306</v>
      </c>
      <c r="AP62" s="86"/>
      <c r="AQ62" s="31" t="s">
        <v>1309</v>
      </c>
      <c r="AR62" s="18" t="s">
        <v>1306</v>
      </c>
      <c r="AS62" s="55">
        <v>6000</v>
      </c>
      <c r="AT62" s="68">
        <f t="shared" si="0"/>
        <v>0</v>
      </c>
    </row>
    <row r="63" spans="1:46" ht="22.5" x14ac:dyDescent="0.25">
      <c r="A63" s="7" t="s">
        <v>976</v>
      </c>
      <c r="B63" s="8" t="s">
        <v>906</v>
      </c>
      <c r="C63" s="9"/>
      <c r="D63" s="110" t="s">
        <v>1308</v>
      </c>
      <c r="E63" s="181" t="s">
        <v>657</v>
      </c>
      <c r="F63" s="21"/>
      <c r="G63" s="181" t="s">
        <v>657</v>
      </c>
      <c r="H63" s="181" t="s">
        <v>657</v>
      </c>
      <c r="I63" s="181"/>
      <c r="J63" s="31" t="s">
        <v>657</v>
      </c>
      <c r="K63" s="18" t="s">
        <v>1306</v>
      </c>
      <c r="L63" s="86"/>
      <c r="M63" s="31" t="s">
        <v>1309</v>
      </c>
      <c r="N63" s="18" t="s">
        <v>1306</v>
      </c>
      <c r="O63" s="86"/>
      <c r="P63" s="31" t="s">
        <v>1309</v>
      </c>
      <c r="Q63" s="18" t="s">
        <v>1306</v>
      </c>
      <c r="R63" s="86"/>
      <c r="S63" s="31" t="s">
        <v>1309</v>
      </c>
      <c r="T63" s="18" t="s">
        <v>1306</v>
      </c>
      <c r="U63" s="86"/>
      <c r="V63" s="31" t="s">
        <v>1309</v>
      </c>
      <c r="W63" s="18" t="s">
        <v>1306</v>
      </c>
      <c r="X63" s="86"/>
      <c r="Y63" s="31" t="s">
        <v>1309</v>
      </c>
      <c r="Z63" s="18" t="s">
        <v>1306</v>
      </c>
      <c r="AA63" s="86"/>
      <c r="AB63" s="31" t="s">
        <v>1309</v>
      </c>
      <c r="AC63" s="18" t="s">
        <v>1306</v>
      </c>
      <c r="AD63" s="86"/>
      <c r="AE63" s="31" t="s">
        <v>1309</v>
      </c>
      <c r="AF63" s="18" t="s">
        <v>1306</v>
      </c>
      <c r="AG63" s="86"/>
      <c r="AH63" s="31" t="s">
        <v>1309</v>
      </c>
      <c r="AI63" s="18" t="s">
        <v>1306</v>
      </c>
      <c r="AJ63" s="86"/>
      <c r="AK63" s="31" t="s">
        <v>1309</v>
      </c>
      <c r="AL63" s="18" t="s">
        <v>1306</v>
      </c>
      <c r="AM63" s="86"/>
      <c r="AN63" s="31" t="s">
        <v>1309</v>
      </c>
      <c r="AO63" s="18" t="s">
        <v>1306</v>
      </c>
      <c r="AP63" s="86"/>
      <c r="AQ63" s="31" t="s">
        <v>1309</v>
      </c>
      <c r="AR63" s="18" t="s">
        <v>1306</v>
      </c>
      <c r="AS63" s="55" t="s">
        <v>657</v>
      </c>
      <c r="AT63" s="68">
        <v>0</v>
      </c>
    </row>
    <row r="64" spans="1:46" ht="22.5" x14ac:dyDescent="0.25">
      <c r="A64" s="7" t="s">
        <v>349</v>
      </c>
      <c r="B64" s="8" t="s">
        <v>913</v>
      </c>
      <c r="C64" s="10" t="s">
        <v>350</v>
      </c>
      <c r="D64" s="121" t="s">
        <v>827</v>
      </c>
      <c r="E64" s="178" t="s">
        <v>1206</v>
      </c>
      <c r="F64" s="21">
        <v>1</v>
      </c>
      <c r="G64" s="189">
        <v>6000</v>
      </c>
      <c r="H64" s="189">
        <v>6000</v>
      </c>
      <c r="I64" s="189">
        <v>6000</v>
      </c>
      <c r="J64" s="202">
        <v>43928.370821759258</v>
      </c>
      <c r="K64" s="18" t="s">
        <v>1306</v>
      </c>
      <c r="L64" s="18"/>
      <c r="M64" s="31" t="s">
        <v>1309</v>
      </c>
      <c r="N64" s="18" t="s">
        <v>1306</v>
      </c>
      <c r="O64" s="18"/>
      <c r="P64" s="31" t="s">
        <v>1309</v>
      </c>
      <c r="Q64" s="18" t="s">
        <v>1306</v>
      </c>
      <c r="R64" s="18"/>
      <c r="S64" s="31" t="s">
        <v>1309</v>
      </c>
      <c r="T64" s="18" t="s">
        <v>1306</v>
      </c>
      <c r="U64" s="18"/>
      <c r="V64" s="31" t="s">
        <v>1309</v>
      </c>
      <c r="W64" s="18" t="s">
        <v>1306</v>
      </c>
      <c r="X64" s="18"/>
      <c r="Y64" s="31" t="s">
        <v>1309</v>
      </c>
      <c r="Z64" s="18" t="s">
        <v>1306</v>
      </c>
      <c r="AA64" s="18"/>
      <c r="AB64" s="31" t="s">
        <v>1309</v>
      </c>
      <c r="AC64" s="18" t="s">
        <v>1306</v>
      </c>
      <c r="AD64" s="18"/>
      <c r="AE64" s="31" t="s">
        <v>1309</v>
      </c>
      <c r="AF64" s="18" t="s">
        <v>1306</v>
      </c>
      <c r="AG64" s="18"/>
      <c r="AH64" s="31" t="s">
        <v>1309</v>
      </c>
      <c r="AI64" s="18" t="s">
        <v>1306</v>
      </c>
      <c r="AJ64" s="18"/>
      <c r="AK64" s="31" t="s">
        <v>1309</v>
      </c>
      <c r="AL64" s="18" t="s">
        <v>1306</v>
      </c>
      <c r="AM64" s="18"/>
      <c r="AN64" s="31" t="s">
        <v>1309</v>
      </c>
      <c r="AO64" s="18" t="s">
        <v>1306</v>
      </c>
      <c r="AP64" s="18"/>
      <c r="AQ64" s="31" t="s">
        <v>1309</v>
      </c>
      <c r="AR64" s="18" t="s">
        <v>1306</v>
      </c>
      <c r="AS64" s="190">
        <v>6000</v>
      </c>
      <c r="AT64" s="68">
        <f t="shared" si="0"/>
        <v>0</v>
      </c>
    </row>
    <row r="65" spans="1:46" ht="22.5" x14ac:dyDescent="0.25">
      <c r="A65" s="7" t="s">
        <v>611</v>
      </c>
      <c r="B65" s="8" t="s">
        <v>907</v>
      </c>
      <c r="C65" s="9" t="s">
        <v>612</v>
      </c>
      <c r="D65" s="121" t="s">
        <v>828</v>
      </c>
      <c r="E65" s="178" t="s">
        <v>1207</v>
      </c>
      <c r="F65" s="21">
        <v>1</v>
      </c>
      <c r="G65" s="189">
        <v>6000</v>
      </c>
      <c r="H65" s="189">
        <v>6000</v>
      </c>
      <c r="I65" s="189">
        <v>6000</v>
      </c>
      <c r="J65" s="202">
        <v>43928.370821759258</v>
      </c>
      <c r="K65" s="18" t="s">
        <v>1306</v>
      </c>
      <c r="L65" s="18"/>
      <c r="M65" s="31" t="s">
        <v>1309</v>
      </c>
      <c r="N65" s="18" t="s">
        <v>1306</v>
      </c>
      <c r="O65" s="18"/>
      <c r="P65" s="31" t="s">
        <v>1309</v>
      </c>
      <c r="Q65" s="18" t="s">
        <v>1306</v>
      </c>
      <c r="R65" s="18"/>
      <c r="S65" s="31" t="s">
        <v>1309</v>
      </c>
      <c r="T65" s="18" t="s">
        <v>1306</v>
      </c>
      <c r="U65" s="18"/>
      <c r="V65" s="31" t="s">
        <v>1309</v>
      </c>
      <c r="W65" s="18" t="s">
        <v>1306</v>
      </c>
      <c r="X65" s="18"/>
      <c r="Y65" s="31" t="s">
        <v>1309</v>
      </c>
      <c r="Z65" s="18" t="s">
        <v>1306</v>
      </c>
      <c r="AA65" s="18"/>
      <c r="AB65" s="31" t="s">
        <v>1309</v>
      </c>
      <c r="AC65" s="18" t="s">
        <v>1306</v>
      </c>
      <c r="AD65" s="18"/>
      <c r="AE65" s="31" t="s">
        <v>1309</v>
      </c>
      <c r="AF65" s="18" t="s">
        <v>1306</v>
      </c>
      <c r="AG65" s="18"/>
      <c r="AH65" s="31" t="s">
        <v>1309</v>
      </c>
      <c r="AI65" s="18" t="s">
        <v>1306</v>
      </c>
      <c r="AJ65" s="18"/>
      <c r="AK65" s="31" t="s">
        <v>1309</v>
      </c>
      <c r="AL65" s="18" t="s">
        <v>1306</v>
      </c>
      <c r="AM65" s="18"/>
      <c r="AN65" s="31" t="s">
        <v>1309</v>
      </c>
      <c r="AO65" s="18" t="s">
        <v>1306</v>
      </c>
      <c r="AP65" s="18"/>
      <c r="AQ65" s="31" t="s">
        <v>1309</v>
      </c>
      <c r="AR65" s="18" t="s">
        <v>1306</v>
      </c>
      <c r="AS65" s="190">
        <v>6000</v>
      </c>
      <c r="AT65" s="68">
        <f t="shared" si="0"/>
        <v>0</v>
      </c>
    </row>
    <row r="66" spans="1:46" ht="22.5" x14ac:dyDescent="0.25">
      <c r="A66" s="7" t="s">
        <v>437</v>
      </c>
      <c r="B66" s="8" t="s">
        <v>917</v>
      </c>
      <c r="C66" s="9" t="s">
        <v>438</v>
      </c>
      <c r="D66" s="121" t="s">
        <v>829</v>
      </c>
      <c r="E66" s="178" t="s">
        <v>1208</v>
      </c>
      <c r="F66" s="21">
        <v>1</v>
      </c>
      <c r="G66" s="189">
        <v>6000</v>
      </c>
      <c r="H66" s="189">
        <v>6000</v>
      </c>
      <c r="I66" s="189">
        <v>6000</v>
      </c>
      <c r="J66" s="202">
        <v>43928.370821759258</v>
      </c>
      <c r="K66" s="18" t="s">
        <v>1306</v>
      </c>
      <c r="L66" s="18"/>
      <c r="M66" s="31" t="s">
        <v>1309</v>
      </c>
      <c r="N66" s="18" t="s">
        <v>1306</v>
      </c>
      <c r="O66" s="18"/>
      <c r="P66" s="31" t="s">
        <v>1309</v>
      </c>
      <c r="Q66" s="18" t="s">
        <v>1306</v>
      </c>
      <c r="R66" s="18"/>
      <c r="S66" s="31" t="s">
        <v>1309</v>
      </c>
      <c r="T66" s="18" t="s">
        <v>1306</v>
      </c>
      <c r="U66" s="18"/>
      <c r="V66" s="31" t="s">
        <v>1309</v>
      </c>
      <c r="W66" s="18" t="s">
        <v>1306</v>
      </c>
      <c r="X66" s="18"/>
      <c r="Y66" s="31" t="s">
        <v>1309</v>
      </c>
      <c r="Z66" s="18" t="s">
        <v>1306</v>
      </c>
      <c r="AA66" s="18"/>
      <c r="AB66" s="31" t="s">
        <v>1309</v>
      </c>
      <c r="AC66" s="18" t="s">
        <v>1306</v>
      </c>
      <c r="AD66" s="18"/>
      <c r="AE66" s="31" t="s">
        <v>1309</v>
      </c>
      <c r="AF66" s="18" t="s">
        <v>1306</v>
      </c>
      <c r="AG66" s="18"/>
      <c r="AH66" s="31" t="s">
        <v>1309</v>
      </c>
      <c r="AI66" s="18" t="s">
        <v>1306</v>
      </c>
      <c r="AJ66" s="18"/>
      <c r="AK66" s="31" t="s">
        <v>1309</v>
      </c>
      <c r="AL66" s="18" t="s">
        <v>1306</v>
      </c>
      <c r="AM66" s="18"/>
      <c r="AN66" s="31" t="s">
        <v>1309</v>
      </c>
      <c r="AO66" s="18" t="s">
        <v>1306</v>
      </c>
      <c r="AP66" s="18"/>
      <c r="AQ66" s="31" t="s">
        <v>1309</v>
      </c>
      <c r="AR66" s="18" t="s">
        <v>1306</v>
      </c>
      <c r="AS66" s="190">
        <v>6000</v>
      </c>
      <c r="AT66" s="68">
        <f t="shared" si="0"/>
        <v>0</v>
      </c>
    </row>
    <row r="67" spans="1:46" ht="22.5" x14ac:dyDescent="0.25">
      <c r="A67" s="7" t="s">
        <v>977</v>
      </c>
      <c r="B67" s="8" t="s">
        <v>918</v>
      </c>
      <c r="C67" s="9" t="s">
        <v>598</v>
      </c>
      <c r="D67" s="121" t="s">
        <v>830</v>
      </c>
      <c r="E67" s="178" t="s">
        <v>1209</v>
      </c>
      <c r="F67" s="21">
        <v>1</v>
      </c>
      <c r="G67" s="189">
        <v>6000</v>
      </c>
      <c r="H67" s="189">
        <v>6000</v>
      </c>
      <c r="I67" s="189">
        <v>6000</v>
      </c>
      <c r="J67" s="202">
        <v>43928.370821759258</v>
      </c>
      <c r="K67" s="18" t="s">
        <v>1306</v>
      </c>
      <c r="L67" s="18"/>
      <c r="M67" s="31" t="s">
        <v>1309</v>
      </c>
      <c r="N67" s="18" t="s">
        <v>1306</v>
      </c>
      <c r="O67" s="18"/>
      <c r="P67" s="31" t="s">
        <v>1309</v>
      </c>
      <c r="Q67" s="18" t="s">
        <v>1306</v>
      </c>
      <c r="R67" s="18"/>
      <c r="S67" s="31" t="s">
        <v>1309</v>
      </c>
      <c r="T67" s="18" t="s">
        <v>1306</v>
      </c>
      <c r="U67" s="18"/>
      <c r="V67" s="31" t="s">
        <v>1309</v>
      </c>
      <c r="W67" s="18" t="s">
        <v>1306</v>
      </c>
      <c r="X67" s="18"/>
      <c r="Y67" s="31" t="s">
        <v>1309</v>
      </c>
      <c r="Z67" s="18" t="s">
        <v>1306</v>
      </c>
      <c r="AA67" s="18"/>
      <c r="AB67" s="31" t="s">
        <v>1309</v>
      </c>
      <c r="AC67" s="18" t="s">
        <v>1306</v>
      </c>
      <c r="AD67" s="18"/>
      <c r="AE67" s="31" t="s">
        <v>1309</v>
      </c>
      <c r="AF67" s="18" t="s">
        <v>1306</v>
      </c>
      <c r="AG67" s="18"/>
      <c r="AH67" s="31" t="s">
        <v>1309</v>
      </c>
      <c r="AI67" s="18" t="s">
        <v>1306</v>
      </c>
      <c r="AJ67" s="18"/>
      <c r="AK67" s="31" t="s">
        <v>1309</v>
      </c>
      <c r="AL67" s="18" t="s">
        <v>1306</v>
      </c>
      <c r="AM67" s="18"/>
      <c r="AN67" s="31" t="s">
        <v>1309</v>
      </c>
      <c r="AO67" s="18" t="s">
        <v>1306</v>
      </c>
      <c r="AP67" s="18"/>
      <c r="AQ67" s="31" t="s">
        <v>1309</v>
      </c>
      <c r="AR67" s="18" t="s">
        <v>1306</v>
      </c>
      <c r="AS67" s="190">
        <v>6000</v>
      </c>
      <c r="AT67" s="68">
        <f t="shared" si="0"/>
        <v>0</v>
      </c>
    </row>
    <row r="68" spans="1:46" ht="22.5" x14ac:dyDescent="0.25">
      <c r="A68" s="7" t="s">
        <v>503</v>
      </c>
      <c r="B68" s="8" t="s">
        <v>911</v>
      </c>
      <c r="C68" s="9" t="s">
        <v>504</v>
      </c>
      <c r="D68" s="33" t="s">
        <v>1069</v>
      </c>
      <c r="E68" s="33" t="s">
        <v>1210</v>
      </c>
      <c r="F68" s="21">
        <v>1</v>
      </c>
      <c r="G68" s="189">
        <v>6000</v>
      </c>
      <c r="H68" s="189">
        <v>6000</v>
      </c>
      <c r="I68" s="189">
        <v>6000</v>
      </c>
      <c r="J68" s="202">
        <v>43928.370821759258</v>
      </c>
      <c r="K68" s="18" t="s">
        <v>1306</v>
      </c>
      <c r="L68" s="86"/>
      <c r="M68" s="31" t="s">
        <v>1309</v>
      </c>
      <c r="N68" s="18" t="s">
        <v>1306</v>
      </c>
      <c r="O68" s="86"/>
      <c r="P68" s="31" t="s">
        <v>1309</v>
      </c>
      <c r="Q68" s="18" t="s">
        <v>1306</v>
      </c>
      <c r="R68" s="86"/>
      <c r="S68" s="31" t="s">
        <v>1309</v>
      </c>
      <c r="T68" s="18" t="s">
        <v>1306</v>
      </c>
      <c r="U68" s="86"/>
      <c r="V68" s="31" t="s">
        <v>1309</v>
      </c>
      <c r="W68" s="18" t="s">
        <v>1306</v>
      </c>
      <c r="X68" s="86"/>
      <c r="Y68" s="31" t="s">
        <v>1309</v>
      </c>
      <c r="Z68" s="18" t="s">
        <v>1306</v>
      </c>
      <c r="AA68" s="86"/>
      <c r="AB68" s="31" t="s">
        <v>1309</v>
      </c>
      <c r="AC68" s="18" t="s">
        <v>1306</v>
      </c>
      <c r="AD68" s="86"/>
      <c r="AE68" s="31" t="s">
        <v>1309</v>
      </c>
      <c r="AF68" s="18" t="s">
        <v>1306</v>
      </c>
      <c r="AG68" s="86"/>
      <c r="AH68" s="31" t="s">
        <v>1309</v>
      </c>
      <c r="AI68" s="18" t="s">
        <v>1306</v>
      </c>
      <c r="AJ68" s="86"/>
      <c r="AK68" s="31" t="s">
        <v>1309</v>
      </c>
      <c r="AL68" s="18" t="s">
        <v>1306</v>
      </c>
      <c r="AM68" s="86"/>
      <c r="AN68" s="31" t="s">
        <v>1309</v>
      </c>
      <c r="AO68" s="18" t="s">
        <v>1306</v>
      </c>
      <c r="AP68" s="86"/>
      <c r="AQ68" s="31" t="s">
        <v>1309</v>
      </c>
      <c r="AR68" s="18" t="s">
        <v>1306</v>
      </c>
      <c r="AS68" s="190">
        <v>6000</v>
      </c>
      <c r="AT68" s="68">
        <f t="shared" ref="AT68:AT131" si="1">I68-AS68</f>
        <v>0</v>
      </c>
    </row>
    <row r="69" spans="1:46" ht="22.5" x14ac:dyDescent="0.25">
      <c r="A69" s="7" t="s">
        <v>563</v>
      </c>
      <c r="B69" s="8" t="s">
        <v>912</v>
      </c>
      <c r="C69" s="9" t="s">
        <v>564</v>
      </c>
      <c r="D69" s="21" t="s">
        <v>1070</v>
      </c>
      <c r="E69" s="178" t="s">
        <v>1211</v>
      </c>
      <c r="F69" s="21">
        <v>1</v>
      </c>
      <c r="G69" s="189">
        <v>16000</v>
      </c>
      <c r="H69" s="189">
        <v>16000</v>
      </c>
      <c r="I69" s="189">
        <v>16000</v>
      </c>
      <c r="J69" s="202">
        <v>43930.377187500002</v>
      </c>
      <c r="K69" s="18" t="s">
        <v>1306</v>
      </c>
      <c r="L69" s="86"/>
      <c r="M69" s="31" t="s">
        <v>1309</v>
      </c>
      <c r="N69" s="18" t="s">
        <v>1306</v>
      </c>
      <c r="O69" s="86"/>
      <c r="P69" s="31" t="s">
        <v>1309</v>
      </c>
      <c r="Q69" s="18" t="s">
        <v>1306</v>
      </c>
      <c r="R69" s="86"/>
      <c r="S69" s="31" t="s">
        <v>1309</v>
      </c>
      <c r="T69" s="18" t="s">
        <v>1306</v>
      </c>
      <c r="U69" s="86"/>
      <c r="V69" s="31" t="s">
        <v>1309</v>
      </c>
      <c r="W69" s="18" t="s">
        <v>1306</v>
      </c>
      <c r="X69" s="86"/>
      <c r="Y69" s="31" t="s">
        <v>1309</v>
      </c>
      <c r="Z69" s="18" t="s">
        <v>1306</v>
      </c>
      <c r="AA69" s="86"/>
      <c r="AB69" s="31" t="s">
        <v>1309</v>
      </c>
      <c r="AC69" s="18" t="s">
        <v>1306</v>
      </c>
      <c r="AD69" s="86"/>
      <c r="AE69" s="31" t="s">
        <v>1309</v>
      </c>
      <c r="AF69" s="18" t="s">
        <v>1306</v>
      </c>
      <c r="AG69" s="86"/>
      <c r="AH69" s="31" t="s">
        <v>1309</v>
      </c>
      <c r="AI69" s="18" t="s">
        <v>1306</v>
      </c>
      <c r="AJ69" s="86"/>
      <c r="AK69" s="31" t="s">
        <v>1309</v>
      </c>
      <c r="AL69" s="18" t="s">
        <v>1306</v>
      </c>
      <c r="AM69" s="86"/>
      <c r="AN69" s="31" t="s">
        <v>1309</v>
      </c>
      <c r="AO69" s="18" t="s">
        <v>1306</v>
      </c>
      <c r="AP69" s="86"/>
      <c r="AQ69" s="31" t="s">
        <v>1309</v>
      </c>
      <c r="AR69" s="18" t="s">
        <v>1306</v>
      </c>
      <c r="AS69" s="190">
        <v>16000</v>
      </c>
      <c r="AT69" s="68">
        <f t="shared" si="1"/>
        <v>0</v>
      </c>
    </row>
    <row r="70" spans="1:46" ht="22.5" x14ac:dyDescent="0.25">
      <c r="A70" s="7" t="s">
        <v>978</v>
      </c>
      <c r="B70" s="8" t="s">
        <v>913</v>
      </c>
      <c r="C70" s="9" t="s">
        <v>388</v>
      </c>
      <c r="D70" s="21" t="s">
        <v>1071</v>
      </c>
      <c r="E70" s="178" t="s">
        <v>1212</v>
      </c>
      <c r="F70" s="21">
        <v>1</v>
      </c>
      <c r="G70" s="189">
        <v>6000</v>
      </c>
      <c r="H70" s="189">
        <v>6000</v>
      </c>
      <c r="I70" s="189">
        <v>6000</v>
      </c>
      <c r="J70" s="202">
        <v>43928.370821759258</v>
      </c>
      <c r="K70" s="18" t="s">
        <v>1306</v>
      </c>
      <c r="L70" s="86"/>
      <c r="M70" s="31" t="s">
        <v>1309</v>
      </c>
      <c r="N70" s="18" t="s">
        <v>1306</v>
      </c>
      <c r="O70" s="86"/>
      <c r="P70" s="31" t="s">
        <v>1309</v>
      </c>
      <c r="Q70" s="18" t="s">
        <v>1306</v>
      </c>
      <c r="R70" s="86"/>
      <c r="S70" s="31" t="s">
        <v>1309</v>
      </c>
      <c r="T70" s="18" t="s">
        <v>1306</v>
      </c>
      <c r="U70" s="86"/>
      <c r="V70" s="31" t="s">
        <v>1309</v>
      </c>
      <c r="W70" s="18" t="s">
        <v>1306</v>
      </c>
      <c r="X70" s="86"/>
      <c r="Y70" s="31" t="s">
        <v>1309</v>
      </c>
      <c r="Z70" s="18" t="s">
        <v>1306</v>
      </c>
      <c r="AA70" s="86"/>
      <c r="AB70" s="31" t="s">
        <v>1309</v>
      </c>
      <c r="AC70" s="18" t="s">
        <v>1306</v>
      </c>
      <c r="AD70" s="86"/>
      <c r="AE70" s="31" t="s">
        <v>1309</v>
      </c>
      <c r="AF70" s="18" t="s">
        <v>1306</v>
      </c>
      <c r="AG70" s="86"/>
      <c r="AH70" s="31" t="s">
        <v>1309</v>
      </c>
      <c r="AI70" s="18" t="s">
        <v>1306</v>
      </c>
      <c r="AJ70" s="86"/>
      <c r="AK70" s="31" t="s">
        <v>1309</v>
      </c>
      <c r="AL70" s="18" t="s">
        <v>1306</v>
      </c>
      <c r="AM70" s="86"/>
      <c r="AN70" s="31" t="s">
        <v>1309</v>
      </c>
      <c r="AO70" s="18" t="s">
        <v>1306</v>
      </c>
      <c r="AP70" s="86"/>
      <c r="AQ70" s="31" t="s">
        <v>1309</v>
      </c>
      <c r="AR70" s="18" t="s">
        <v>1306</v>
      </c>
      <c r="AS70" s="190">
        <v>6000</v>
      </c>
      <c r="AT70" s="68">
        <f t="shared" si="1"/>
        <v>0</v>
      </c>
    </row>
    <row r="71" spans="1:46" ht="22.5" x14ac:dyDescent="0.25">
      <c r="A71" s="7" t="s">
        <v>475</v>
      </c>
      <c r="B71" s="8" t="s">
        <v>906</v>
      </c>
      <c r="C71" s="9" t="s">
        <v>476</v>
      </c>
      <c r="D71" s="33" t="s">
        <v>1072</v>
      </c>
      <c r="E71" s="33" t="s">
        <v>477</v>
      </c>
      <c r="F71" s="21">
        <v>1</v>
      </c>
      <c r="G71" s="189">
        <v>12000</v>
      </c>
      <c r="H71" s="189">
        <v>12000</v>
      </c>
      <c r="I71" s="189">
        <v>12000</v>
      </c>
      <c r="J71" s="202">
        <v>43928.370821759258</v>
      </c>
      <c r="K71" s="18" t="s">
        <v>1306</v>
      </c>
      <c r="L71" s="86"/>
      <c r="M71" s="31" t="s">
        <v>1309</v>
      </c>
      <c r="N71" s="18" t="s">
        <v>1306</v>
      </c>
      <c r="O71" s="86"/>
      <c r="P71" s="31" t="s">
        <v>1309</v>
      </c>
      <c r="Q71" s="18" t="s">
        <v>1306</v>
      </c>
      <c r="R71" s="86"/>
      <c r="S71" s="31" t="s">
        <v>1309</v>
      </c>
      <c r="T71" s="18" t="s">
        <v>1306</v>
      </c>
      <c r="U71" s="86"/>
      <c r="V71" s="31" t="s">
        <v>1309</v>
      </c>
      <c r="W71" s="18" t="s">
        <v>1306</v>
      </c>
      <c r="X71" s="86"/>
      <c r="Y71" s="31" t="s">
        <v>1309</v>
      </c>
      <c r="Z71" s="18" t="s">
        <v>1306</v>
      </c>
      <c r="AA71" s="86"/>
      <c r="AB71" s="31" t="s">
        <v>1309</v>
      </c>
      <c r="AC71" s="18" t="s">
        <v>1306</v>
      </c>
      <c r="AD71" s="86"/>
      <c r="AE71" s="31" t="s">
        <v>1309</v>
      </c>
      <c r="AF71" s="18" t="s">
        <v>1306</v>
      </c>
      <c r="AG71" s="86"/>
      <c r="AH71" s="31" t="s">
        <v>1309</v>
      </c>
      <c r="AI71" s="18" t="s">
        <v>1306</v>
      </c>
      <c r="AJ71" s="86"/>
      <c r="AK71" s="31" t="s">
        <v>1309</v>
      </c>
      <c r="AL71" s="18" t="s">
        <v>1306</v>
      </c>
      <c r="AM71" s="86"/>
      <c r="AN71" s="31" t="s">
        <v>1309</v>
      </c>
      <c r="AO71" s="18" t="s">
        <v>1306</v>
      </c>
      <c r="AP71" s="86"/>
      <c r="AQ71" s="31" t="s">
        <v>1309</v>
      </c>
      <c r="AR71" s="18" t="s">
        <v>1306</v>
      </c>
      <c r="AS71" s="190">
        <v>12000</v>
      </c>
      <c r="AT71" s="68">
        <f t="shared" si="1"/>
        <v>0</v>
      </c>
    </row>
    <row r="72" spans="1:46" ht="22.5" x14ac:dyDescent="0.25">
      <c r="A72" s="7" t="s">
        <v>48</v>
      </c>
      <c r="B72" s="8" t="s">
        <v>914</v>
      </c>
      <c r="C72" s="10" t="s">
        <v>49</v>
      </c>
      <c r="D72" s="121" t="s">
        <v>831</v>
      </c>
      <c r="E72" s="178" t="s">
        <v>1213</v>
      </c>
      <c r="F72" s="21">
        <v>1</v>
      </c>
      <c r="G72" s="189">
        <v>6000</v>
      </c>
      <c r="H72" s="189">
        <v>6000</v>
      </c>
      <c r="I72" s="189">
        <v>6000</v>
      </c>
      <c r="J72" s="202">
        <v>43928.370821759258</v>
      </c>
      <c r="K72" s="18" t="s">
        <v>1306</v>
      </c>
      <c r="L72" s="18"/>
      <c r="M72" s="31" t="s">
        <v>1309</v>
      </c>
      <c r="N72" s="18" t="s">
        <v>1306</v>
      </c>
      <c r="O72" s="18"/>
      <c r="P72" s="31" t="s">
        <v>1309</v>
      </c>
      <c r="Q72" s="18" t="s">
        <v>1306</v>
      </c>
      <c r="R72" s="18"/>
      <c r="S72" s="31" t="s">
        <v>1309</v>
      </c>
      <c r="T72" s="18" t="s">
        <v>1306</v>
      </c>
      <c r="U72" s="18"/>
      <c r="V72" s="31" t="s">
        <v>1309</v>
      </c>
      <c r="W72" s="18" t="s">
        <v>1306</v>
      </c>
      <c r="X72" s="18"/>
      <c r="Y72" s="31" t="s">
        <v>1309</v>
      </c>
      <c r="Z72" s="18" t="s">
        <v>1306</v>
      </c>
      <c r="AA72" s="18"/>
      <c r="AB72" s="31" t="s">
        <v>1309</v>
      </c>
      <c r="AC72" s="18" t="s">
        <v>1306</v>
      </c>
      <c r="AD72" s="18"/>
      <c r="AE72" s="31" t="s">
        <v>1309</v>
      </c>
      <c r="AF72" s="18" t="s">
        <v>1306</v>
      </c>
      <c r="AG72" s="18"/>
      <c r="AH72" s="31" t="s">
        <v>1309</v>
      </c>
      <c r="AI72" s="18" t="s">
        <v>1306</v>
      </c>
      <c r="AJ72" s="18"/>
      <c r="AK72" s="31" t="s">
        <v>1309</v>
      </c>
      <c r="AL72" s="18" t="s">
        <v>1306</v>
      </c>
      <c r="AM72" s="18"/>
      <c r="AN72" s="31" t="s">
        <v>1309</v>
      </c>
      <c r="AO72" s="18" t="s">
        <v>1306</v>
      </c>
      <c r="AP72" s="18"/>
      <c r="AQ72" s="31" t="s">
        <v>1309</v>
      </c>
      <c r="AR72" s="18" t="s">
        <v>1306</v>
      </c>
      <c r="AS72" s="190">
        <v>6000</v>
      </c>
      <c r="AT72" s="68">
        <f t="shared" si="1"/>
        <v>0</v>
      </c>
    </row>
    <row r="73" spans="1:46" ht="22.5" x14ac:dyDescent="0.25">
      <c r="A73" s="7" t="s">
        <v>211</v>
      </c>
      <c r="B73" s="8" t="s">
        <v>910</v>
      </c>
      <c r="C73" s="10" t="s">
        <v>212</v>
      </c>
      <c r="D73" s="21" t="s">
        <v>1073</v>
      </c>
      <c r="E73" s="178" t="s">
        <v>1214</v>
      </c>
      <c r="F73" s="21">
        <v>1</v>
      </c>
      <c r="G73" s="189">
        <v>12000</v>
      </c>
      <c r="H73" s="189">
        <v>12000</v>
      </c>
      <c r="I73" s="189">
        <v>12000</v>
      </c>
      <c r="J73" s="202">
        <v>43928.370821759258</v>
      </c>
      <c r="K73" s="18" t="s">
        <v>1306</v>
      </c>
      <c r="L73" s="86"/>
      <c r="M73" s="31" t="s">
        <v>1309</v>
      </c>
      <c r="N73" s="18" t="s">
        <v>1306</v>
      </c>
      <c r="O73" s="86"/>
      <c r="P73" s="31" t="s">
        <v>1309</v>
      </c>
      <c r="Q73" s="18" t="s">
        <v>1306</v>
      </c>
      <c r="R73" s="86"/>
      <c r="S73" s="31" t="s">
        <v>1309</v>
      </c>
      <c r="T73" s="18" t="s">
        <v>1306</v>
      </c>
      <c r="U73" s="86"/>
      <c r="V73" s="31" t="s">
        <v>1309</v>
      </c>
      <c r="W73" s="18" t="s">
        <v>1306</v>
      </c>
      <c r="X73" s="86"/>
      <c r="Y73" s="31" t="s">
        <v>1309</v>
      </c>
      <c r="Z73" s="18" t="s">
        <v>1306</v>
      </c>
      <c r="AA73" s="86"/>
      <c r="AB73" s="31" t="s">
        <v>1309</v>
      </c>
      <c r="AC73" s="18" t="s">
        <v>1306</v>
      </c>
      <c r="AD73" s="86"/>
      <c r="AE73" s="31" t="s">
        <v>1309</v>
      </c>
      <c r="AF73" s="18" t="s">
        <v>1306</v>
      </c>
      <c r="AG73" s="86"/>
      <c r="AH73" s="31" t="s">
        <v>1309</v>
      </c>
      <c r="AI73" s="18" t="s">
        <v>1306</v>
      </c>
      <c r="AJ73" s="86"/>
      <c r="AK73" s="31" t="s">
        <v>1309</v>
      </c>
      <c r="AL73" s="18" t="s">
        <v>1306</v>
      </c>
      <c r="AM73" s="86"/>
      <c r="AN73" s="31" t="s">
        <v>1309</v>
      </c>
      <c r="AO73" s="18" t="s">
        <v>1306</v>
      </c>
      <c r="AP73" s="86"/>
      <c r="AQ73" s="31" t="s">
        <v>1309</v>
      </c>
      <c r="AR73" s="18" t="s">
        <v>1306</v>
      </c>
      <c r="AS73" s="190">
        <v>12000</v>
      </c>
      <c r="AT73" s="68">
        <f t="shared" si="1"/>
        <v>0</v>
      </c>
    </row>
    <row r="74" spans="1:46" ht="22.5" x14ac:dyDescent="0.25">
      <c r="A74" s="7" t="s">
        <v>440</v>
      </c>
      <c r="B74" s="8" t="s">
        <v>912</v>
      </c>
      <c r="C74" s="9" t="s">
        <v>441</v>
      </c>
      <c r="D74" s="21" t="s">
        <v>1074</v>
      </c>
      <c r="E74" s="178" t="s">
        <v>1215</v>
      </c>
      <c r="F74" s="21">
        <v>1</v>
      </c>
      <c r="G74" s="189">
        <v>6000</v>
      </c>
      <c r="H74" s="189">
        <v>6000</v>
      </c>
      <c r="I74" s="189">
        <v>6000</v>
      </c>
      <c r="J74" s="202">
        <v>43928.370821759258</v>
      </c>
      <c r="K74" s="18" t="s">
        <v>1306</v>
      </c>
      <c r="L74" s="86"/>
      <c r="M74" s="31" t="s">
        <v>1309</v>
      </c>
      <c r="N74" s="18" t="s">
        <v>1306</v>
      </c>
      <c r="O74" s="86"/>
      <c r="P74" s="31" t="s">
        <v>1309</v>
      </c>
      <c r="Q74" s="18" t="s">
        <v>1306</v>
      </c>
      <c r="R74" s="86"/>
      <c r="S74" s="31" t="s">
        <v>1309</v>
      </c>
      <c r="T74" s="18" t="s">
        <v>1306</v>
      </c>
      <c r="U74" s="86"/>
      <c r="V74" s="31" t="s">
        <v>1309</v>
      </c>
      <c r="W74" s="18" t="s">
        <v>1306</v>
      </c>
      <c r="X74" s="86"/>
      <c r="Y74" s="31" t="s">
        <v>1309</v>
      </c>
      <c r="Z74" s="18" t="s">
        <v>1306</v>
      </c>
      <c r="AA74" s="86"/>
      <c r="AB74" s="31" t="s">
        <v>1309</v>
      </c>
      <c r="AC74" s="18" t="s">
        <v>1306</v>
      </c>
      <c r="AD74" s="86"/>
      <c r="AE74" s="31" t="s">
        <v>1309</v>
      </c>
      <c r="AF74" s="18" t="s">
        <v>1306</v>
      </c>
      <c r="AG74" s="86"/>
      <c r="AH74" s="31" t="s">
        <v>1309</v>
      </c>
      <c r="AI74" s="18" t="s">
        <v>1306</v>
      </c>
      <c r="AJ74" s="86"/>
      <c r="AK74" s="31" t="s">
        <v>1309</v>
      </c>
      <c r="AL74" s="18" t="s">
        <v>1306</v>
      </c>
      <c r="AM74" s="86"/>
      <c r="AN74" s="31" t="s">
        <v>1309</v>
      </c>
      <c r="AO74" s="18" t="s">
        <v>1306</v>
      </c>
      <c r="AP74" s="86"/>
      <c r="AQ74" s="31" t="s">
        <v>1309</v>
      </c>
      <c r="AR74" s="18" t="s">
        <v>1306</v>
      </c>
      <c r="AS74" s="190">
        <v>6000</v>
      </c>
      <c r="AT74" s="68">
        <f t="shared" si="1"/>
        <v>0</v>
      </c>
    </row>
    <row r="75" spans="1:46" ht="22.5" x14ac:dyDescent="0.25">
      <c r="A75" s="7" t="s">
        <v>341</v>
      </c>
      <c r="B75" s="8" t="s">
        <v>915</v>
      </c>
      <c r="C75" s="10" t="s">
        <v>342</v>
      </c>
      <c r="D75" s="33" t="s">
        <v>1075</v>
      </c>
      <c r="E75" s="33" t="s">
        <v>1216</v>
      </c>
      <c r="F75" s="21">
        <v>1</v>
      </c>
      <c r="G75" s="189">
        <v>6000</v>
      </c>
      <c r="H75" s="189">
        <v>6000</v>
      </c>
      <c r="I75" s="189">
        <v>6000</v>
      </c>
      <c r="J75" s="202">
        <v>43928.370821759258</v>
      </c>
      <c r="K75" s="18" t="s">
        <v>1306</v>
      </c>
      <c r="L75" s="86"/>
      <c r="M75" s="31" t="s">
        <v>1309</v>
      </c>
      <c r="N75" s="18" t="s">
        <v>1306</v>
      </c>
      <c r="O75" s="86"/>
      <c r="P75" s="31" t="s">
        <v>1309</v>
      </c>
      <c r="Q75" s="18" t="s">
        <v>1306</v>
      </c>
      <c r="R75" s="86"/>
      <c r="S75" s="31" t="s">
        <v>1309</v>
      </c>
      <c r="T75" s="18" t="s">
        <v>1306</v>
      </c>
      <c r="U75" s="86"/>
      <c r="V75" s="31" t="s">
        <v>1309</v>
      </c>
      <c r="W75" s="18" t="s">
        <v>1306</v>
      </c>
      <c r="X75" s="86"/>
      <c r="Y75" s="31" t="s">
        <v>1309</v>
      </c>
      <c r="Z75" s="18" t="s">
        <v>1306</v>
      </c>
      <c r="AA75" s="86"/>
      <c r="AB75" s="31" t="s">
        <v>1309</v>
      </c>
      <c r="AC75" s="18" t="s">
        <v>1306</v>
      </c>
      <c r="AD75" s="86"/>
      <c r="AE75" s="31" t="s">
        <v>1309</v>
      </c>
      <c r="AF75" s="18" t="s">
        <v>1306</v>
      </c>
      <c r="AG75" s="86"/>
      <c r="AH75" s="31" t="s">
        <v>1309</v>
      </c>
      <c r="AI75" s="18" t="s">
        <v>1306</v>
      </c>
      <c r="AJ75" s="86"/>
      <c r="AK75" s="31" t="s">
        <v>1309</v>
      </c>
      <c r="AL75" s="18" t="s">
        <v>1306</v>
      </c>
      <c r="AM75" s="86"/>
      <c r="AN75" s="31" t="s">
        <v>1309</v>
      </c>
      <c r="AO75" s="18" t="s">
        <v>1306</v>
      </c>
      <c r="AP75" s="86"/>
      <c r="AQ75" s="31" t="s">
        <v>1309</v>
      </c>
      <c r="AR75" s="18" t="s">
        <v>1306</v>
      </c>
      <c r="AS75" s="190">
        <v>6000</v>
      </c>
      <c r="AT75" s="68">
        <f t="shared" si="1"/>
        <v>0</v>
      </c>
    </row>
    <row r="76" spans="1:46" ht="22.5" x14ac:dyDescent="0.25">
      <c r="A76" s="7" t="s">
        <v>399</v>
      </c>
      <c r="B76" s="8" t="s">
        <v>910</v>
      </c>
      <c r="C76" s="9" t="s">
        <v>400</v>
      </c>
      <c r="D76" s="33" t="s">
        <v>1076</v>
      </c>
      <c r="E76" s="33" t="s">
        <v>401</v>
      </c>
      <c r="F76" s="21">
        <v>1</v>
      </c>
      <c r="G76" s="189">
        <v>6000</v>
      </c>
      <c r="H76" s="189">
        <v>6000</v>
      </c>
      <c r="I76" s="189">
        <v>6000</v>
      </c>
      <c r="J76" s="202">
        <v>43928.370821759258</v>
      </c>
      <c r="K76" s="18" t="s">
        <v>1306</v>
      </c>
      <c r="L76" s="86"/>
      <c r="M76" s="31" t="s">
        <v>1309</v>
      </c>
      <c r="N76" s="18" t="s">
        <v>1306</v>
      </c>
      <c r="O76" s="86"/>
      <c r="P76" s="31" t="s">
        <v>1309</v>
      </c>
      <c r="Q76" s="18" t="s">
        <v>1306</v>
      </c>
      <c r="R76" s="86"/>
      <c r="S76" s="31" t="s">
        <v>1309</v>
      </c>
      <c r="T76" s="18" t="s">
        <v>1306</v>
      </c>
      <c r="U76" s="86"/>
      <c r="V76" s="31" t="s">
        <v>1309</v>
      </c>
      <c r="W76" s="18" t="s">
        <v>1306</v>
      </c>
      <c r="X76" s="86"/>
      <c r="Y76" s="31" t="s">
        <v>1309</v>
      </c>
      <c r="Z76" s="18" t="s">
        <v>1306</v>
      </c>
      <c r="AA76" s="86"/>
      <c r="AB76" s="31" t="s">
        <v>1309</v>
      </c>
      <c r="AC76" s="18" t="s">
        <v>1306</v>
      </c>
      <c r="AD76" s="86"/>
      <c r="AE76" s="31" t="s">
        <v>1309</v>
      </c>
      <c r="AF76" s="18" t="s">
        <v>1306</v>
      </c>
      <c r="AG76" s="86"/>
      <c r="AH76" s="31" t="s">
        <v>1309</v>
      </c>
      <c r="AI76" s="18" t="s">
        <v>1306</v>
      </c>
      <c r="AJ76" s="86"/>
      <c r="AK76" s="31" t="s">
        <v>1309</v>
      </c>
      <c r="AL76" s="18" t="s">
        <v>1306</v>
      </c>
      <c r="AM76" s="86"/>
      <c r="AN76" s="31" t="s">
        <v>1309</v>
      </c>
      <c r="AO76" s="18" t="s">
        <v>1306</v>
      </c>
      <c r="AP76" s="86"/>
      <c r="AQ76" s="31" t="s">
        <v>1309</v>
      </c>
      <c r="AR76" s="18" t="s">
        <v>1306</v>
      </c>
      <c r="AS76" s="190">
        <v>6000</v>
      </c>
      <c r="AT76" s="68">
        <f t="shared" si="1"/>
        <v>0</v>
      </c>
    </row>
    <row r="77" spans="1:46" ht="22.5" x14ac:dyDescent="0.25">
      <c r="A77" s="7" t="s">
        <v>497</v>
      </c>
      <c r="B77" s="8" t="s">
        <v>906</v>
      </c>
      <c r="C77" s="9" t="s">
        <v>498</v>
      </c>
      <c r="D77" s="121" t="s">
        <v>832</v>
      </c>
      <c r="E77" s="178" t="s">
        <v>1217</v>
      </c>
      <c r="F77" s="21">
        <v>1</v>
      </c>
      <c r="G77" s="189">
        <v>16000</v>
      </c>
      <c r="H77" s="189">
        <v>16000</v>
      </c>
      <c r="I77" s="189">
        <v>16000</v>
      </c>
      <c r="J77" s="202">
        <v>43928.370821759258</v>
      </c>
      <c r="K77" s="18" t="s">
        <v>1306</v>
      </c>
      <c r="L77" s="18"/>
      <c r="M77" s="31" t="s">
        <v>1309</v>
      </c>
      <c r="N77" s="18" t="s">
        <v>1306</v>
      </c>
      <c r="O77" s="18"/>
      <c r="P77" s="31" t="s">
        <v>1309</v>
      </c>
      <c r="Q77" s="18" t="s">
        <v>1306</v>
      </c>
      <c r="R77" s="18"/>
      <c r="S77" s="31" t="s">
        <v>1309</v>
      </c>
      <c r="T77" s="18" t="s">
        <v>1306</v>
      </c>
      <c r="U77" s="18"/>
      <c r="V77" s="31" t="s">
        <v>1309</v>
      </c>
      <c r="W77" s="18" t="s">
        <v>1306</v>
      </c>
      <c r="X77" s="18"/>
      <c r="Y77" s="31" t="s">
        <v>1309</v>
      </c>
      <c r="Z77" s="18" t="s">
        <v>1306</v>
      </c>
      <c r="AA77" s="18"/>
      <c r="AB77" s="31" t="s">
        <v>1309</v>
      </c>
      <c r="AC77" s="18" t="s">
        <v>1306</v>
      </c>
      <c r="AD77" s="18"/>
      <c r="AE77" s="31" t="s">
        <v>1309</v>
      </c>
      <c r="AF77" s="18" t="s">
        <v>1306</v>
      </c>
      <c r="AG77" s="18"/>
      <c r="AH77" s="31" t="s">
        <v>1309</v>
      </c>
      <c r="AI77" s="18" t="s">
        <v>1306</v>
      </c>
      <c r="AJ77" s="18"/>
      <c r="AK77" s="31" t="s">
        <v>1309</v>
      </c>
      <c r="AL77" s="18" t="s">
        <v>1306</v>
      </c>
      <c r="AM77" s="18"/>
      <c r="AN77" s="31" t="s">
        <v>1309</v>
      </c>
      <c r="AO77" s="18" t="s">
        <v>1306</v>
      </c>
      <c r="AP77" s="18"/>
      <c r="AQ77" s="31" t="s">
        <v>1309</v>
      </c>
      <c r="AR77" s="18" t="s">
        <v>1306</v>
      </c>
      <c r="AS77" s="190">
        <v>16000</v>
      </c>
      <c r="AT77" s="68">
        <f t="shared" si="1"/>
        <v>0</v>
      </c>
    </row>
    <row r="78" spans="1:46" ht="22.5" x14ac:dyDescent="0.25">
      <c r="A78" s="7" t="s">
        <v>306</v>
      </c>
      <c r="B78" s="8" t="s">
        <v>907</v>
      </c>
      <c r="C78" s="10" t="s">
        <v>307</v>
      </c>
      <c r="D78" s="121" t="s">
        <v>833</v>
      </c>
      <c r="E78" s="178" t="s">
        <v>1218</v>
      </c>
      <c r="F78" s="21">
        <v>1</v>
      </c>
      <c r="G78" s="189">
        <v>6000</v>
      </c>
      <c r="H78" s="189">
        <v>6000</v>
      </c>
      <c r="I78" s="189">
        <v>6000</v>
      </c>
      <c r="J78" s="202">
        <v>43928.370821759258</v>
      </c>
      <c r="K78" s="18" t="s">
        <v>1306</v>
      </c>
      <c r="L78" s="18"/>
      <c r="M78" s="31" t="s">
        <v>1309</v>
      </c>
      <c r="N78" s="18" t="s">
        <v>1306</v>
      </c>
      <c r="O78" s="18"/>
      <c r="P78" s="31" t="s">
        <v>1309</v>
      </c>
      <c r="Q78" s="18" t="s">
        <v>1306</v>
      </c>
      <c r="R78" s="18"/>
      <c r="S78" s="31" t="s">
        <v>1309</v>
      </c>
      <c r="T78" s="18" t="s">
        <v>1306</v>
      </c>
      <c r="U78" s="18"/>
      <c r="V78" s="31" t="s">
        <v>1309</v>
      </c>
      <c r="W78" s="18" t="s">
        <v>1306</v>
      </c>
      <c r="X78" s="18"/>
      <c r="Y78" s="31" t="s">
        <v>1309</v>
      </c>
      <c r="Z78" s="18" t="s">
        <v>1306</v>
      </c>
      <c r="AA78" s="18"/>
      <c r="AB78" s="31" t="s">
        <v>1309</v>
      </c>
      <c r="AC78" s="18" t="s">
        <v>1306</v>
      </c>
      <c r="AD78" s="18"/>
      <c r="AE78" s="31" t="s">
        <v>1309</v>
      </c>
      <c r="AF78" s="18" t="s">
        <v>1306</v>
      </c>
      <c r="AG78" s="18"/>
      <c r="AH78" s="31" t="s">
        <v>1309</v>
      </c>
      <c r="AI78" s="18" t="s">
        <v>1306</v>
      </c>
      <c r="AJ78" s="18"/>
      <c r="AK78" s="31" t="s">
        <v>1309</v>
      </c>
      <c r="AL78" s="18" t="s">
        <v>1306</v>
      </c>
      <c r="AM78" s="18"/>
      <c r="AN78" s="31" t="s">
        <v>1309</v>
      </c>
      <c r="AO78" s="18" t="s">
        <v>1306</v>
      </c>
      <c r="AP78" s="18"/>
      <c r="AQ78" s="31" t="s">
        <v>1309</v>
      </c>
      <c r="AR78" s="18" t="s">
        <v>1306</v>
      </c>
      <c r="AS78" s="190">
        <v>6000</v>
      </c>
      <c r="AT78" s="68">
        <f t="shared" si="1"/>
        <v>0</v>
      </c>
    </row>
    <row r="79" spans="1:46" ht="22.5" x14ac:dyDescent="0.25">
      <c r="A79" s="7" t="s">
        <v>979</v>
      </c>
      <c r="B79" s="8" t="s">
        <v>906</v>
      </c>
      <c r="C79" s="9" t="s">
        <v>412</v>
      </c>
      <c r="D79" s="33" t="s">
        <v>1077</v>
      </c>
      <c r="E79" s="178" t="s">
        <v>413</v>
      </c>
      <c r="F79" s="21">
        <v>1</v>
      </c>
      <c r="G79" s="189">
        <v>6000</v>
      </c>
      <c r="H79" s="189">
        <v>6000</v>
      </c>
      <c r="I79" s="189">
        <v>6000</v>
      </c>
      <c r="J79" s="202">
        <v>43928.370821759258</v>
      </c>
      <c r="K79" s="18" t="s">
        <v>1306</v>
      </c>
      <c r="L79" s="86"/>
      <c r="M79" s="31" t="s">
        <v>1309</v>
      </c>
      <c r="N79" s="18" t="s">
        <v>1306</v>
      </c>
      <c r="O79" s="86"/>
      <c r="P79" s="31" t="s">
        <v>1309</v>
      </c>
      <c r="Q79" s="18" t="s">
        <v>1306</v>
      </c>
      <c r="R79" s="86"/>
      <c r="S79" s="31" t="s">
        <v>1309</v>
      </c>
      <c r="T79" s="18" t="s">
        <v>1306</v>
      </c>
      <c r="U79" s="86"/>
      <c r="V79" s="31" t="s">
        <v>1309</v>
      </c>
      <c r="W79" s="18" t="s">
        <v>1306</v>
      </c>
      <c r="X79" s="86"/>
      <c r="Y79" s="31" t="s">
        <v>1309</v>
      </c>
      <c r="Z79" s="18" t="s">
        <v>1306</v>
      </c>
      <c r="AA79" s="86"/>
      <c r="AB79" s="31" t="s">
        <v>1309</v>
      </c>
      <c r="AC79" s="18" t="s">
        <v>1306</v>
      </c>
      <c r="AD79" s="86"/>
      <c r="AE79" s="31" t="s">
        <v>1309</v>
      </c>
      <c r="AF79" s="18" t="s">
        <v>1306</v>
      </c>
      <c r="AG79" s="86"/>
      <c r="AH79" s="31" t="s">
        <v>1309</v>
      </c>
      <c r="AI79" s="18" t="s">
        <v>1306</v>
      </c>
      <c r="AJ79" s="86"/>
      <c r="AK79" s="31" t="s">
        <v>1309</v>
      </c>
      <c r="AL79" s="18" t="s">
        <v>1306</v>
      </c>
      <c r="AM79" s="86"/>
      <c r="AN79" s="31" t="s">
        <v>1309</v>
      </c>
      <c r="AO79" s="18" t="s">
        <v>1306</v>
      </c>
      <c r="AP79" s="86"/>
      <c r="AQ79" s="31" t="s">
        <v>1309</v>
      </c>
      <c r="AR79" s="18" t="s">
        <v>1306</v>
      </c>
      <c r="AS79" s="190">
        <v>6000</v>
      </c>
      <c r="AT79" s="68">
        <f t="shared" si="1"/>
        <v>0</v>
      </c>
    </row>
    <row r="80" spans="1:46" ht="22.5" x14ac:dyDescent="0.25">
      <c r="A80" s="7" t="s">
        <v>375</v>
      </c>
      <c r="B80" s="8" t="s">
        <v>915</v>
      </c>
      <c r="C80" s="9" t="s">
        <v>376</v>
      </c>
      <c r="D80" s="33" t="s">
        <v>1078</v>
      </c>
      <c r="E80" s="178" t="s">
        <v>1219</v>
      </c>
      <c r="F80" s="21">
        <v>1</v>
      </c>
      <c r="G80" s="189">
        <v>6000</v>
      </c>
      <c r="H80" s="189">
        <v>6000</v>
      </c>
      <c r="I80" s="189">
        <v>6000</v>
      </c>
      <c r="J80" s="202">
        <v>43930.377187500002</v>
      </c>
      <c r="K80" s="18" t="s">
        <v>1306</v>
      </c>
      <c r="L80" s="86"/>
      <c r="M80" s="31" t="s">
        <v>1309</v>
      </c>
      <c r="N80" s="18" t="s">
        <v>1306</v>
      </c>
      <c r="O80" s="86"/>
      <c r="P80" s="31" t="s">
        <v>1309</v>
      </c>
      <c r="Q80" s="18" t="s">
        <v>1306</v>
      </c>
      <c r="R80" s="86"/>
      <c r="S80" s="31" t="s">
        <v>1309</v>
      </c>
      <c r="T80" s="18" t="s">
        <v>1306</v>
      </c>
      <c r="U80" s="86"/>
      <c r="V80" s="31" t="s">
        <v>1309</v>
      </c>
      <c r="W80" s="18" t="s">
        <v>1306</v>
      </c>
      <c r="X80" s="86"/>
      <c r="Y80" s="31" t="s">
        <v>1309</v>
      </c>
      <c r="Z80" s="18" t="s">
        <v>1306</v>
      </c>
      <c r="AA80" s="86"/>
      <c r="AB80" s="31" t="s">
        <v>1309</v>
      </c>
      <c r="AC80" s="18" t="s">
        <v>1306</v>
      </c>
      <c r="AD80" s="86"/>
      <c r="AE80" s="31" t="s">
        <v>1309</v>
      </c>
      <c r="AF80" s="18" t="s">
        <v>1306</v>
      </c>
      <c r="AG80" s="86"/>
      <c r="AH80" s="31" t="s">
        <v>1309</v>
      </c>
      <c r="AI80" s="18" t="s">
        <v>1306</v>
      </c>
      <c r="AJ80" s="86"/>
      <c r="AK80" s="31" t="s">
        <v>1309</v>
      </c>
      <c r="AL80" s="18" t="s">
        <v>1306</v>
      </c>
      <c r="AM80" s="86"/>
      <c r="AN80" s="31" t="s">
        <v>1309</v>
      </c>
      <c r="AO80" s="18" t="s">
        <v>1306</v>
      </c>
      <c r="AP80" s="86"/>
      <c r="AQ80" s="31" t="s">
        <v>1309</v>
      </c>
      <c r="AR80" s="18" t="s">
        <v>1306</v>
      </c>
      <c r="AS80" s="190">
        <v>6000</v>
      </c>
      <c r="AT80" s="68">
        <f t="shared" si="1"/>
        <v>0</v>
      </c>
    </row>
    <row r="81" spans="1:46" ht="22.5" x14ac:dyDescent="0.25">
      <c r="A81" s="7" t="s">
        <v>337</v>
      </c>
      <c r="B81" s="8" t="s">
        <v>907</v>
      </c>
      <c r="C81" s="10" t="s">
        <v>338</v>
      </c>
      <c r="D81" s="21" t="s">
        <v>1079</v>
      </c>
      <c r="E81" s="178" t="s">
        <v>1220</v>
      </c>
      <c r="F81" s="21">
        <v>1</v>
      </c>
      <c r="G81" s="189">
        <v>6000</v>
      </c>
      <c r="H81" s="189">
        <v>6000</v>
      </c>
      <c r="I81" s="189">
        <v>6000</v>
      </c>
      <c r="J81" s="202">
        <v>43928.370821759258</v>
      </c>
      <c r="K81" s="18" t="s">
        <v>1306</v>
      </c>
      <c r="L81" s="86"/>
      <c r="M81" s="31" t="s">
        <v>1309</v>
      </c>
      <c r="N81" s="18" t="s">
        <v>1306</v>
      </c>
      <c r="O81" s="86"/>
      <c r="P81" s="31" t="s">
        <v>1309</v>
      </c>
      <c r="Q81" s="18" t="s">
        <v>1306</v>
      </c>
      <c r="R81" s="86"/>
      <c r="S81" s="31" t="s">
        <v>1309</v>
      </c>
      <c r="T81" s="18" t="s">
        <v>1306</v>
      </c>
      <c r="U81" s="86"/>
      <c r="V81" s="31" t="s">
        <v>1309</v>
      </c>
      <c r="W81" s="18" t="s">
        <v>1306</v>
      </c>
      <c r="X81" s="86"/>
      <c r="Y81" s="31" t="s">
        <v>1309</v>
      </c>
      <c r="Z81" s="18" t="s">
        <v>1306</v>
      </c>
      <c r="AA81" s="86"/>
      <c r="AB81" s="31" t="s">
        <v>1309</v>
      </c>
      <c r="AC81" s="18" t="s">
        <v>1306</v>
      </c>
      <c r="AD81" s="86"/>
      <c r="AE81" s="31" t="s">
        <v>1309</v>
      </c>
      <c r="AF81" s="18" t="s">
        <v>1306</v>
      </c>
      <c r="AG81" s="86"/>
      <c r="AH81" s="31" t="s">
        <v>1309</v>
      </c>
      <c r="AI81" s="18" t="s">
        <v>1306</v>
      </c>
      <c r="AJ81" s="86"/>
      <c r="AK81" s="31" t="s">
        <v>1309</v>
      </c>
      <c r="AL81" s="18" t="s">
        <v>1306</v>
      </c>
      <c r="AM81" s="86"/>
      <c r="AN81" s="31" t="s">
        <v>1309</v>
      </c>
      <c r="AO81" s="18" t="s">
        <v>1306</v>
      </c>
      <c r="AP81" s="86"/>
      <c r="AQ81" s="31" t="s">
        <v>1309</v>
      </c>
      <c r="AR81" s="18" t="s">
        <v>1306</v>
      </c>
      <c r="AS81" s="190">
        <v>6000</v>
      </c>
      <c r="AT81" s="68">
        <f t="shared" si="1"/>
        <v>0</v>
      </c>
    </row>
    <row r="82" spans="1:46" ht="22.5" x14ac:dyDescent="0.25">
      <c r="A82" s="7" t="s">
        <v>652</v>
      </c>
      <c r="B82" s="8" t="s">
        <v>906</v>
      </c>
      <c r="C82" s="9" t="s">
        <v>518</v>
      </c>
      <c r="D82" s="33" t="s">
        <v>1080</v>
      </c>
      <c r="E82" s="178" t="s">
        <v>519</v>
      </c>
      <c r="F82" s="21">
        <v>1</v>
      </c>
      <c r="G82" s="189">
        <v>12000</v>
      </c>
      <c r="H82" s="189">
        <v>12000</v>
      </c>
      <c r="I82" s="189">
        <v>12000</v>
      </c>
      <c r="J82" s="202">
        <v>43928.370821759258</v>
      </c>
      <c r="K82" s="18" t="s">
        <v>1306</v>
      </c>
      <c r="L82" s="86"/>
      <c r="M82" s="31" t="s">
        <v>1309</v>
      </c>
      <c r="N82" s="18" t="s">
        <v>1306</v>
      </c>
      <c r="O82" s="86"/>
      <c r="P82" s="31" t="s">
        <v>1309</v>
      </c>
      <c r="Q82" s="18" t="s">
        <v>1306</v>
      </c>
      <c r="R82" s="86"/>
      <c r="S82" s="31" t="s">
        <v>1309</v>
      </c>
      <c r="T82" s="18" t="s">
        <v>1306</v>
      </c>
      <c r="U82" s="86"/>
      <c r="V82" s="31" t="s">
        <v>1309</v>
      </c>
      <c r="W82" s="18" t="s">
        <v>1306</v>
      </c>
      <c r="X82" s="86"/>
      <c r="Y82" s="31" t="s">
        <v>1309</v>
      </c>
      <c r="Z82" s="18" t="s">
        <v>1306</v>
      </c>
      <c r="AA82" s="86"/>
      <c r="AB82" s="31" t="s">
        <v>1309</v>
      </c>
      <c r="AC82" s="18" t="s">
        <v>1306</v>
      </c>
      <c r="AD82" s="86"/>
      <c r="AE82" s="31" t="s">
        <v>1309</v>
      </c>
      <c r="AF82" s="18" t="s">
        <v>1306</v>
      </c>
      <c r="AG82" s="86"/>
      <c r="AH82" s="31" t="s">
        <v>1309</v>
      </c>
      <c r="AI82" s="18" t="s">
        <v>1306</v>
      </c>
      <c r="AJ82" s="86"/>
      <c r="AK82" s="31" t="s">
        <v>1309</v>
      </c>
      <c r="AL82" s="18" t="s">
        <v>1306</v>
      </c>
      <c r="AM82" s="86"/>
      <c r="AN82" s="31" t="s">
        <v>1309</v>
      </c>
      <c r="AO82" s="18" t="s">
        <v>1306</v>
      </c>
      <c r="AP82" s="86"/>
      <c r="AQ82" s="31" t="s">
        <v>1309</v>
      </c>
      <c r="AR82" s="18" t="s">
        <v>1306</v>
      </c>
      <c r="AS82" s="190">
        <v>12000</v>
      </c>
      <c r="AT82" s="68">
        <f t="shared" si="1"/>
        <v>0</v>
      </c>
    </row>
    <row r="83" spans="1:46" ht="22.5" x14ac:dyDescent="0.25">
      <c r="A83" s="7" t="s">
        <v>500</v>
      </c>
      <c r="B83" s="8" t="s">
        <v>914</v>
      </c>
      <c r="C83" s="9" t="s">
        <v>501</v>
      </c>
      <c r="D83" s="33" t="s">
        <v>1081</v>
      </c>
      <c r="E83" s="178" t="s">
        <v>502</v>
      </c>
      <c r="F83" s="21">
        <v>1</v>
      </c>
      <c r="G83" s="189">
        <v>6000</v>
      </c>
      <c r="H83" s="189">
        <v>6000</v>
      </c>
      <c r="I83" s="189">
        <v>6000</v>
      </c>
      <c r="J83" s="202">
        <v>43928.370821759258</v>
      </c>
      <c r="K83" s="18" t="s">
        <v>1306</v>
      </c>
      <c r="L83" s="86"/>
      <c r="M83" s="31" t="s">
        <v>1309</v>
      </c>
      <c r="N83" s="18" t="s">
        <v>1306</v>
      </c>
      <c r="O83" s="86"/>
      <c r="P83" s="31" t="s">
        <v>1309</v>
      </c>
      <c r="Q83" s="18" t="s">
        <v>1306</v>
      </c>
      <c r="R83" s="86"/>
      <c r="S83" s="31" t="s">
        <v>1309</v>
      </c>
      <c r="T83" s="18" t="s">
        <v>1306</v>
      </c>
      <c r="U83" s="86"/>
      <c r="V83" s="31" t="s">
        <v>1309</v>
      </c>
      <c r="W83" s="18" t="s">
        <v>1306</v>
      </c>
      <c r="X83" s="86"/>
      <c r="Y83" s="31" t="s">
        <v>1309</v>
      </c>
      <c r="Z83" s="18" t="s">
        <v>1306</v>
      </c>
      <c r="AA83" s="86"/>
      <c r="AB83" s="31" t="s">
        <v>1309</v>
      </c>
      <c r="AC83" s="18" t="s">
        <v>1306</v>
      </c>
      <c r="AD83" s="86"/>
      <c r="AE83" s="31" t="s">
        <v>1309</v>
      </c>
      <c r="AF83" s="18" t="s">
        <v>1306</v>
      </c>
      <c r="AG83" s="86"/>
      <c r="AH83" s="31" t="s">
        <v>1309</v>
      </c>
      <c r="AI83" s="18" t="s">
        <v>1306</v>
      </c>
      <c r="AJ83" s="86"/>
      <c r="AK83" s="31" t="s">
        <v>1309</v>
      </c>
      <c r="AL83" s="18" t="s">
        <v>1306</v>
      </c>
      <c r="AM83" s="86"/>
      <c r="AN83" s="31" t="s">
        <v>1309</v>
      </c>
      <c r="AO83" s="18" t="s">
        <v>1306</v>
      </c>
      <c r="AP83" s="86"/>
      <c r="AQ83" s="31" t="s">
        <v>1309</v>
      </c>
      <c r="AR83" s="18" t="s">
        <v>1306</v>
      </c>
      <c r="AS83" s="190">
        <v>6000</v>
      </c>
      <c r="AT83" s="68">
        <f t="shared" si="1"/>
        <v>0</v>
      </c>
    </row>
    <row r="84" spans="1:46" ht="22.5" x14ac:dyDescent="0.25">
      <c r="A84" s="7" t="s">
        <v>122</v>
      </c>
      <c r="B84" s="8" t="s">
        <v>917</v>
      </c>
      <c r="C84" s="10" t="s">
        <v>123</v>
      </c>
      <c r="D84" s="21" t="s">
        <v>1082</v>
      </c>
      <c r="E84" s="178" t="s">
        <v>1221</v>
      </c>
      <c r="F84" s="21">
        <v>1</v>
      </c>
      <c r="G84" s="189">
        <v>6000</v>
      </c>
      <c r="H84" s="189">
        <v>6000</v>
      </c>
      <c r="I84" s="189">
        <v>6000</v>
      </c>
      <c r="J84" s="202">
        <v>43930.377187500002</v>
      </c>
      <c r="K84" s="18" t="s">
        <v>1306</v>
      </c>
      <c r="L84" s="86"/>
      <c r="M84" s="31" t="s">
        <v>1309</v>
      </c>
      <c r="N84" s="18" t="s">
        <v>1306</v>
      </c>
      <c r="O84" s="86"/>
      <c r="P84" s="31" t="s">
        <v>1309</v>
      </c>
      <c r="Q84" s="18" t="s">
        <v>1306</v>
      </c>
      <c r="R84" s="86"/>
      <c r="S84" s="31" t="s">
        <v>1309</v>
      </c>
      <c r="T84" s="18" t="s">
        <v>1306</v>
      </c>
      <c r="U84" s="86"/>
      <c r="V84" s="31" t="s">
        <v>1309</v>
      </c>
      <c r="W84" s="18" t="s">
        <v>1306</v>
      </c>
      <c r="X84" s="86"/>
      <c r="Y84" s="31" t="s">
        <v>1309</v>
      </c>
      <c r="Z84" s="18" t="s">
        <v>1306</v>
      </c>
      <c r="AA84" s="86"/>
      <c r="AB84" s="31" t="s">
        <v>1309</v>
      </c>
      <c r="AC84" s="18" t="s">
        <v>1306</v>
      </c>
      <c r="AD84" s="86"/>
      <c r="AE84" s="31" t="s">
        <v>1309</v>
      </c>
      <c r="AF84" s="18" t="s">
        <v>1306</v>
      </c>
      <c r="AG84" s="86"/>
      <c r="AH84" s="31" t="s">
        <v>1309</v>
      </c>
      <c r="AI84" s="18" t="s">
        <v>1306</v>
      </c>
      <c r="AJ84" s="86"/>
      <c r="AK84" s="31" t="s">
        <v>1309</v>
      </c>
      <c r="AL84" s="18" t="s">
        <v>1306</v>
      </c>
      <c r="AM84" s="86"/>
      <c r="AN84" s="31" t="s">
        <v>1309</v>
      </c>
      <c r="AO84" s="18" t="s">
        <v>1306</v>
      </c>
      <c r="AP84" s="86"/>
      <c r="AQ84" s="31" t="s">
        <v>1309</v>
      </c>
      <c r="AR84" s="18" t="s">
        <v>1306</v>
      </c>
      <c r="AS84" s="190">
        <v>6000</v>
      </c>
      <c r="AT84" s="68">
        <f t="shared" si="1"/>
        <v>0</v>
      </c>
    </row>
    <row r="85" spans="1:46" ht="22.5" x14ac:dyDescent="0.25">
      <c r="A85" s="7" t="s">
        <v>98</v>
      </c>
      <c r="B85" s="8" t="s">
        <v>912</v>
      </c>
      <c r="C85" s="10" t="s">
        <v>99</v>
      </c>
      <c r="D85" s="21" t="s">
        <v>1083</v>
      </c>
      <c r="E85" s="178" t="s">
        <v>1222</v>
      </c>
      <c r="F85" s="21">
        <v>1</v>
      </c>
      <c r="G85" s="189">
        <v>6000</v>
      </c>
      <c r="H85" s="189">
        <v>6000</v>
      </c>
      <c r="I85" s="189">
        <v>6000</v>
      </c>
      <c r="J85" s="202">
        <v>43928.370821759258</v>
      </c>
      <c r="K85" s="18" t="s">
        <v>1306</v>
      </c>
      <c r="L85" s="86"/>
      <c r="M85" s="31" t="s">
        <v>1309</v>
      </c>
      <c r="N85" s="18" t="s">
        <v>1306</v>
      </c>
      <c r="O85" s="86"/>
      <c r="P85" s="31" t="s">
        <v>1309</v>
      </c>
      <c r="Q85" s="18" t="s">
        <v>1306</v>
      </c>
      <c r="R85" s="86"/>
      <c r="S85" s="31" t="s">
        <v>1309</v>
      </c>
      <c r="T85" s="18" t="s">
        <v>1306</v>
      </c>
      <c r="U85" s="86"/>
      <c r="V85" s="31" t="s">
        <v>1309</v>
      </c>
      <c r="W85" s="18" t="s">
        <v>1306</v>
      </c>
      <c r="X85" s="86"/>
      <c r="Y85" s="31" t="s">
        <v>1309</v>
      </c>
      <c r="Z85" s="18" t="s">
        <v>1306</v>
      </c>
      <c r="AA85" s="86"/>
      <c r="AB85" s="31" t="s">
        <v>1309</v>
      </c>
      <c r="AC85" s="18" t="s">
        <v>1306</v>
      </c>
      <c r="AD85" s="86"/>
      <c r="AE85" s="31" t="s">
        <v>1309</v>
      </c>
      <c r="AF85" s="18" t="s">
        <v>1306</v>
      </c>
      <c r="AG85" s="86"/>
      <c r="AH85" s="31" t="s">
        <v>1309</v>
      </c>
      <c r="AI85" s="18" t="s">
        <v>1306</v>
      </c>
      <c r="AJ85" s="86"/>
      <c r="AK85" s="31" t="s">
        <v>1309</v>
      </c>
      <c r="AL85" s="18" t="s">
        <v>1306</v>
      </c>
      <c r="AM85" s="86"/>
      <c r="AN85" s="31" t="s">
        <v>1309</v>
      </c>
      <c r="AO85" s="18" t="s">
        <v>1306</v>
      </c>
      <c r="AP85" s="86"/>
      <c r="AQ85" s="31" t="s">
        <v>1309</v>
      </c>
      <c r="AR85" s="18" t="s">
        <v>1306</v>
      </c>
      <c r="AS85" s="190">
        <v>6000</v>
      </c>
      <c r="AT85" s="68">
        <f t="shared" si="1"/>
        <v>0</v>
      </c>
    </row>
    <row r="86" spans="1:46" ht="22.5" x14ac:dyDescent="0.25">
      <c r="A86" s="7" t="s">
        <v>203</v>
      </c>
      <c r="B86" s="8" t="s">
        <v>913</v>
      </c>
      <c r="C86" s="10" t="s">
        <v>204</v>
      </c>
      <c r="D86" s="121" t="s">
        <v>834</v>
      </c>
      <c r="E86" s="178" t="s">
        <v>1223</v>
      </c>
      <c r="F86" s="21">
        <v>1</v>
      </c>
      <c r="G86" s="189">
        <v>6000</v>
      </c>
      <c r="H86" s="189">
        <v>6000</v>
      </c>
      <c r="I86" s="189">
        <v>6000</v>
      </c>
      <c r="J86" s="202">
        <v>43928.370821759258</v>
      </c>
      <c r="K86" s="18" t="s">
        <v>1306</v>
      </c>
      <c r="L86" s="18"/>
      <c r="M86" s="31" t="s">
        <v>1309</v>
      </c>
      <c r="N86" s="18" t="s">
        <v>1306</v>
      </c>
      <c r="O86" s="18"/>
      <c r="P86" s="31" t="s">
        <v>1309</v>
      </c>
      <c r="Q86" s="18" t="s">
        <v>1306</v>
      </c>
      <c r="R86" s="18"/>
      <c r="S86" s="31" t="s">
        <v>1309</v>
      </c>
      <c r="T86" s="18" t="s">
        <v>1306</v>
      </c>
      <c r="U86" s="18"/>
      <c r="V86" s="31" t="s">
        <v>1309</v>
      </c>
      <c r="W86" s="18" t="s">
        <v>1306</v>
      </c>
      <c r="X86" s="18"/>
      <c r="Y86" s="31" t="s">
        <v>1309</v>
      </c>
      <c r="Z86" s="18" t="s">
        <v>1306</v>
      </c>
      <c r="AA86" s="18"/>
      <c r="AB86" s="31" t="s">
        <v>1309</v>
      </c>
      <c r="AC86" s="18" t="s">
        <v>1306</v>
      </c>
      <c r="AD86" s="18"/>
      <c r="AE86" s="31" t="s">
        <v>1309</v>
      </c>
      <c r="AF86" s="18" t="s">
        <v>1306</v>
      </c>
      <c r="AG86" s="18"/>
      <c r="AH86" s="31" t="s">
        <v>1309</v>
      </c>
      <c r="AI86" s="18" t="s">
        <v>1306</v>
      </c>
      <c r="AJ86" s="18"/>
      <c r="AK86" s="31" t="s">
        <v>1309</v>
      </c>
      <c r="AL86" s="18" t="s">
        <v>1306</v>
      </c>
      <c r="AM86" s="18"/>
      <c r="AN86" s="31" t="s">
        <v>1309</v>
      </c>
      <c r="AO86" s="18" t="s">
        <v>1306</v>
      </c>
      <c r="AP86" s="18"/>
      <c r="AQ86" s="31" t="s">
        <v>1309</v>
      </c>
      <c r="AR86" s="18" t="s">
        <v>1306</v>
      </c>
      <c r="AS86" s="190">
        <v>6000</v>
      </c>
      <c r="AT86" s="68">
        <f t="shared" si="1"/>
        <v>0</v>
      </c>
    </row>
    <row r="87" spans="1:46" ht="22.5" x14ac:dyDescent="0.25">
      <c r="A87" s="7" t="s">
        <v>614</v>
      </c>
      <c r="B87" s="8" t="s">
        <v>907</v>
      </c>
      <c r="C87" s="9" t="s">
        <v>615</v>
      </c>
      <c r="D87" s="33" t="s">
        <v>1084</v>
      </c>
      <c r="E87" s="178" t="s">
        <v>1224</v>
      </c>
      <c r="F87" s="21">
        <v>1</v>
      </c>
      <c r="G87" s="189">
        <v>6000</v>
      </c>
      <c r="H87" s="189">
        <v>6000</v>
      </c>
      <c r="I87" s="189">
        <v>6000</v>
      </c>
      <c r="J87" s="202">
        <v>43928.370821759258</v>
      </c>
      <c r="K87" s="18" t="s">
        <v>1306</v>
      </c>
      <c r="L87" s="86"/>
      <c r="M87" s="31" t="s">
        <v>1309</v>
      </c>
      <c r="N87" s="18" t="s">
        <v>1306</v>
      </c>
      <c r="O87" s="86"/>
      <c r="P87" s="31" t="s">
        <v>1309</v>
      </c>
      <c r="Q87" s="18" t="s">
        <v>1306</v>
      </c>
      <c r="R87" s="86"/>
      <c r="S87" s="31" t="s">
        <v>1309</v>
      </c>
      <c r="T87" s="18" t="s">
        <v>1306</v>
      </c>
      <c r="U87" s="86"/>
      <c r="V87" s="31" t="s">
        <v>1309</v>
      </c>
      <c r="W87" s="18" t="s">
        <v>1306</v>
      </c>
      <c r="X87" s="86"/>
      <c r="Y87" s="31" t="s">
        <v>1309</v>
      </c>
      <c r="Z87" s="18" t="s">
        <v>1306</v>
      </c>
      <c r="AA87" s="86"/>
      <c r="AB87" s="31" t="s">
        <v>1309</v>
      </c>
      <c r="AC87" s="18" t="s">
        <v>1306</v>
      </c>
      <c r="AD87" s="86"/>
      <c r="AE87" s="31" t="s">
        <v>1309</v>
      </c>
      <c r="AF87" s="18" t="s">
        <v>1306</v>
      </c>
      <c r="AG87" s="86"/>
      <c r="AH87" s="31" t="s">
        <v>1309</v>
      </c>
      <c r="AI87" s="18" t="s">
        <v>1306</v>
      </c>
      <c r="AJ87" s="86"/>
      <c r="AK87" s="31" t="s">
        <v>1309</v>
      </c>
      <c r="AL87" s="18" t="s">
        <v>1306</v>
      </c>
      <c r="AM87" s="86"/>
      <c r="AN87" s="31" t="s">
        <v>1309</v>
      </c>
      <c r="AO87" s="18" t="s">
        <v>1306</v>
      </c>
      <c r="AP87" s="86"/>
      <c r="AQ87" s="31" t="s">
        <v>1309</v>
      </c>
      <c r="AR87" s="18" t="s">
        <v>1306</v>
      </c>
      <c r="AS87" s="190">
        <v>6000</v>
      </c>
      <c r="AT87" s="68">
        <f t="shared" si="1"/>
        <v>0</v>
      </c>
    </row>
    <row r="88" spans="1:46" ht="22.5" x14ac:dyDescent="0.25">
      <c r="A88" s="7" t="s">
        <v>403</v>
      </c>
      <c r="B88" s="8" t="s">
        <v>906</v>
      </c>
      <c r="C88" s="9" t="s">
        <v>404</v>
      </c>
      <c r="D88" s="121" t="s">
        <v>835</v>
      </c>
      <c r="E88" s="178" t="s">
        <v>1225</v>
      </c>
      <c r="F88" s="21">
        <v>1</v>
      </c>
      <c r="G88" s="189">
        <v>6000</v>
      </c>
      <c r="H88" s="189">
        <v>6000</v>
      </c>
      <c r="I88" s="189">
        <v>6000</v>
      </c>
      <c r="J88" s="202">
        <v>43928.370821759258</v>
      </c>
      <c r="K88" s="18" t="s">
        <v>1306</v>
      </c>
      <c r="L88" s="18"/>
      <c r="M88" s="31" t="s">
        <v>1309</v>
      </c>
      <c r="N88" s="18" t="s">
        <v>1306</v>
      </c>
      <c r="O88" s="18"/>
      <c r="P88" s="31" t="s">
        <v>1309</v>
      </c>
      <c r="Q88" s="18" t="s">
        <v>1306</v>
      </c>
      <c r="R88" s="18"/>
      <c r="S88" s="31" t="s">
        <v>1309</v>
      </c>
      <c r="T88" s="18" t="s">
        <v>1306</v>
      </c>
      <c r="U88" s="18"/>
      <c r="V88" s="31" t="s">
        <v>1309</v>
      </c>
      <c r="W88" s="18" t="s">
        <v>1306</v>
      </c>
      <c r="X88" s="18"/>
      <c r="Y88" s="31" t="s">
        <v>1309</v>
      </c>
      <c r="Z88" s="18" t="s">
        <v>1306</v>
      </c>
      <c r="AA88" s="18"/>
      <c r="AB88" s="31" t="s">
        <v>1309</v>
      </c>
      <c r="AC88" s="18" t="s">
        <v>1306</v>
      </c>
      <c r="AD88" s="18"/>
      <c r="AE88" s="31" t="s">
        <v>1309</v>
      </c>
      <c r="AF88" s="18" t="s">
        <v>1306</v>
      </c>
      <c r="AG88" s="18"/>
      <c r="AH88" s="31" t="s">
        <v>1309</v>
      </c>
      <c r="AI88" s="18" t="s">
        <v>1306</v>
      </c>
      <c r="AJ88" s="18"/>
      <c r="AK88" s="31" t="s">
        <v>1309</v>
      </c>
      <c r="AL88" s="18" t="s">
        <v>1306</v>
      </c>
      <c r="AM88" s="18"/>
      <c r="AN88" s="31" t="s">
        <v>1309</v>
      </c>
      <c r="AO88" s="18" t="s">
        <v>1306</v>
      </c>
      <c r="AP88" s="18"/>
      <c r="AQ88" s="31" t="s">
        <v>1309</v>
      </c>
      <c r="AR88" s="18" t="s">
        <v>1306</v>
      </c>
      <c r="AS88" s="190">
        <v>6000</v>
      </c>
      <c r="AT88" s="68">
        <f t="shared" si="1"/>
        <v>0</v>
      </c>
    </row>
    <row r="89" spans="1:46" ht="22.5" x14ac:dyDescent="0.25">
      <c r="A89" s="7" t="s">
        <v>318</v>
      </c>
      <c r="B89" s="8" t="s">
        <v>913</v>
      </c>
      <c r="C89" s="10" t="s">
        <v>319</v>
      </c>
      <c r="D89" s="21" t="s">
        <v>1085</v>
      </c>
      <c r="E89" s="178" t="s">
        <v>1226</v>
      </c>
      <c r="F89" s="21">
        <v>1</v>
      </c>
      <c r="G89" s="189">
        <v>6000</v>
      </c>
      <c r="H89" s="189">
        <v>6000</v>
      </c>
      <c r="I89" s="189">
        <v>6000</v>
      </c>
      <c r="J89" s="202">
        <v>43928.370821759258</v>
      </c>
      <c r="K89" s="18" t="s">
        <v>1306</v>
      </c>
      <c r="L89" s="86"/>
      <c r="M89" s="31" t="s">
        <v>1309</v>
      </c>
      <c r="N89" s="18" t="s">
        <v>1306</v>
      </c>
      <c r="O89" s="86"/>
      <c r="P89" s="31" t="s">
        <v>1309</v>
      </c>
      <c r="Q89" s="18" t="s">
        <v>1306</v>
      </c>
      <c r="R89" s="86"/>
      <c r="S89" s="31" t="s">
        <v>1309</v>
      </c>
      <c r="T89" s="18" t="s">
        <v>1306</v>
      </c>
      <c r="U89" s="86"/>
      <c r="V89" s="31" t="s">
        <v>1309</v>
      </c>
      <c r="W89" s="18" t="s">
        <v>1306</v>
      </c>
      <c r="X89" s="86"/>
      <c r="Y89" s="31" t="s">
        <v>1309</v>
      </c>
      <c r="Z89" s="18" t="s">
        <v>1306</v>
      </c>
      <c r="AA89" s="86"/>
      <c r="AB89" s="31" t="s">
        <v>1309</v>
      </c>
      <c r="AC89" s="18" t="s">
        <v>1306</v>
      </c>
      <c r="AD89" s="86"/>
      <c r="AE89" s="31" t="s">
        <v>1309</v>
      </c>
      <c r="AF89" s="18" t="s">
        <v>1306</v>
      </c>
      <c r="AG89" s="86"/>
      <c r="AH89" s="31" t="s">
        <v>1309</v>
      </c>
      <c r="AI89" s="18" t="s">
        <v>1306</v>
      </c>
      <c r="AJ89" s="86"/>
      <c r="AK89" s="31" t="s">
        <v>1309</v>
      </c>
      <c r="AL89" s="18" t="s">
        <v>1306</v>
      </c>
      <c r="AM89" s="86"/>
      <c r="AN89" s="31" t="s">
        <v>1309</v>
      </c>
      <c r="AO89" s="18" t="s">
        <v>1306</v>
      </c>
      <c r="AP89" s="86"/>
      <c r="AQ89" s="31" t="s">
        <v>1309</v>
      </c>
      <c r="AR89" s="18" t="s">
        <v>1306</v>
      </c>
      <c r="AS89" s="190">
        <v>6000</v>
      </c>
      <c r="AT89" s="68">
        <f t="shared" si="1"/>
        <v>0</v>
      </c>
    </row>
    <row r="90" spans="1:46" ht="17.25" customHeight="1" x14ac:dyDescent="0.25">
      <c r="A90" s="7" t="s">
        <v>980</v>
      </c>
      <c r="B90" s="8" t="s">
        <v>906</v>
      </c>
      <c r="C90" s="10" t="s">
        <v>2</v>
      </c>
      <c r="D90" s="33" t="s">
        <v>1086</v>
      </c>
      <c r="E90" s="178" t="s">
        <v>3</v>
      </c>
      <c r="F90" s="21">
        <v>1</v>
      </c>
      <c r="G90" s="189">
        <v>16000</v>
      </c>
      <c r="H90" s="189">
        <v>16000</v>
      </c>
      <c r="I90" s="189">
        <v>16000</v>
      </c>
      <c r="J90" s="202">
        <v>43928.370821759258</v>
      </c>
      <c r="K90" s="18" t="s">
        <v>1306</v>
      </c>
      <c r="L90" s="86"/>
      <c r="M90" s="31" t="s">
        <v>1309</v>
      </c>
      <c r="N90" s="18" t="s">
        <v>1306</v>
      </c>
      <c r="O90" s="86"/>
      <c r="P90" s="31" t="s">
        <v>1309</v>
      </c>
      <c r="Q90" s="18" t="s">
        <v>1306</v>
      </c>
      <c r="R90" s="86"/>
      <c r="S90" s="31" t="s">
        <v>1309</v>
      </c>
      <c r="T90" s="18" t="s">
        <v>1306</v>
      </c>
      <c r="U90" s="86"/>
      <c r="V90" s="31" t="s">
        <v>1309</v>
      </c>
      <c r="W90" s="18" t="s">
        <v>1306</v>
      </c>
      <c r="X90" s="86"/>
      <c r="Y90" s="31" t="s">
        <v>1309</v>
      </c>
      <c r="Z90" s="18" t="s">
        <v>1306</v>
      </c>
      <c r="AA90" s="86"/>
      <c r="AB90" s="31" t="s">
        <v>1309</v>
      </c>
      <c r="AC90" s="18" t="s">
        <v>1306</v>
      </c>
      <c r="AD90" s="86"/>
      <c r="AE90" s="31" t="s">
        <v>1309</v>
      </c>
      <c r="AF90" s="18" t="s">
        <v>1306</v>
      </c>
      <c r="AG90" s="86"/>
      <c r="AH90" s="31" t="s">
        <v>1309</v>
      </c>
      <c r="AI90" s="18" t="s">
        <v>1306</v>
      </c>
      <c r="AJ90" s="86"/>
      <c r="AK90" s="31" t="s">
        <v>1309</v>
      </c>
      <c r="AL90" s="18" t="s">
        <v>1306</v>
      </c>
      <c r="AM90" s="86"/>
      <c r="AN90" s="31" t="s">
        <v>1309</v>
      </c>
      <c r="AO90" s="18" t="s">
        <v>1306</v>
      </c>
      <c r="AP90" s="86"/>
      <c r="AQ90" s="31" t="s">
        <v>1309</v>
      </c>
      <c r="AR90" s="18" t="s">
        <v>1306</v>
      </c>
      <c r="AS90" s="190">
        <v>16000</v>
      </c>
      <c r="AT90" s="68">
        <f t="shared" si="1"/>
        <v>0</v>
      </c>
    </row>
    <row r="91" spans="1:46" ht="22.5" x14ac:dyDescent="0.25">
      <c r="A91" s="7" t="s">
        <v>360</v>
      </c>
      <c r="B91" s="8" t="s">
        <v>911</v>
      </c>
      <c r="C91" s="10" t="s">
        <v>361</v>
      </c>
      <c r="D91" s="21" t="s">
        <v>1087</v>
      </c>
      <c r="E91" s="178" t="s">
        <v>1227</v>
      </c>
      <c r="F91" s="21">
        <v>1</v>
      </c>
      <c r="G91" s="189">
        <v>6000</v>
      </c>
      <c r="H91" s="189">
        <v>6000</v>
      </c>
      <c r="I91" s="189">
        <v>6000</v>
      </c>
      <c r="J91" s="202">
        <v>43928.370821759258</v>
      </c>
      <c r="K91" s="18" t="s">
        <v>1306</v>
      </c>
      <c r="L91" s="86"/>
      <c r="M91" s="31" t="s">
        <v>1309</v>
      </c>
      <c r="N91" s="18" t="s">
        <v>1306</v>
      </c>
      <c r="O91" s="86"/>
      <c r="P91" s="31" t="s">
        <v>1309</v>
      </c>
      <c r="Q91" s="18" t="s">
        <v>1306</v>
      </c>
      <c r="R91" s="86"/>
      <c r="S91" s="31" t="s">
        <v>1309</v>
      </c>
      <c r="T91" s="18" t="s">
        <v>1306</v>
      </c>
      <c r="U91" s="86"/>
      <c r="V91" s="31" t="s">
        <v>1309</v>
      </c>
      <c r="W91" s="18" t="s">
        <v>1306</v>
      </c>
      <c r="X91" s="86"/>
      <c r="Y91" s="31" t="s">
        <v>1309</v>
      </c>
      <c r="Z91" s="18" t="s">
        <v>1306</v>
      </c>
      <c r="AA91" s="86"/>
      <c r="AB91" s="31" t="s">
        <v>1309</v>
      </c>
      <c r="AC91" s="18" t="s">
        <v>1306</v>
      </c>
      <c r="AD91" s="86"/>
      <c r="AE91" s="31" t="s">
        <v>1309</v>
      </c>
      <c r="AF91" s="18" t="s">
        <v>1306</v>
      </c>
      <c r="AG91" s="86"/>
      <c r="AH91" s="31" t="s">
        <v>1309</v>
      </c>
      <c r="AI91" s="18" t="s">
        <v>1306</v>
      </c>
      <c r="AJ91" s="86"/>
      <c r="AK91" s="31" t="s">
        <v>1309</v>
      </c>
      <c r="AL91" s="18" t="s">
        <v>1306</v>
      </c>
      <c r="AM91" s="86"/>
      <c r="AN91" s="31" t="s">
        <v>1309</v>
      </c>
      <c r="AO91" s="18" t="s">
        <v>1306</v>
      </c>
      <c r="AP91" s="86"/>
      <c r="AQ91" s="31" t="s">
        <v>1309</v>
      </c>
      <c r="AR91" s="18" t="s">
        <v>1306</v>
      </c>
      <c r="AS91" s="190">
        <v>6000</v>
      </c>
      <c r="AT91" s="68">
        <f t="shared" si="1"/>
        <v>0</v>
      </c>
    </row>
    <row r="92" spans="1:46" ht="22.5" x14ac:dyDescent="0.25">
      <c r="A92" s="7" t="s">
        <v>278</v>
      </c>
      <c r="B92" s="8" t="s">
        <v>910</v>
      </c>
      <c r="C92" s="10" t="s">
        <v>279</v>
      </c>
      <c r="D92" s="33" t="s">
        <v>1088</v>
      </c>
      <c r="E92" s="178" t="s">
        <v>1228</v>
      </c>
      <c r="F92" s="21">
        <v>1</v>
      </c>
      <c r="G92" s="189">
        <v>6000</v>
      </c>
      <c r="H92" s="189">
        <v>6000</v>
      </c>
      <c r="I92" s="189">
        <v>6000</v>
      </c>
      <c r="J92" s="202">
        <v>43930.377187500002</v>
      </c>
      <c r="K92" s="18" t="s">
        <v>1306</v>
      </c>
      <c r="L92" s="86"/>
      <c r="M92" s="31" t="s">
        <v>1309</v>
      </c>
      <c r="N92" s="18" t="s">
        <v>1306</v>
      </c>
      <c r="O92" s="86"/>
      <c r="P92" s="31" t="s">
        <v>1309</v>
      </c>
      <c r="Q92" s="18" t="s">
        <v>1306</v>
      </c>
      <c r="R92" s="86"/>
      <c r="S92" s="31" t="s">
        <v>1309</v>
      </c>
      <c r="T92" s="18" t="s">
        <v>1306</v>
      </c>
      <c r="U92" s="86"/>
      <c r="V92" s="31" t="s">
        <v>1309</v>
      </c>
      <c r="W92" s="18" t="s">
        <v>1306</v>
      </c>
      <c r="X92" s="86"/>
      <c r="Y92" s="31" t="s">
        <v>1309</v>
      </c>
      <c r="Z92" s="18" t="s">
        <v>1306</v>
      </c>
      <c r="AA92" s="86"/>
      <c r="AB92" s="31" t="s">
        <v>1309</v>
      </c>
      <c r="AC92" s="18" t="s">
        <v>1306</v>
      </c>
      <c r="AD92" s="86"/>
      <c r="AE92" s="31" t="s">
        <v>1309</v>
      </c>
      <c r="AF92" s="18" t="s">
        <v>1306</v>
      </c>
      <c r="AG92" s="86"/>
      <c r="AH92" s="31" t="s">
        <v>1309</v>
      </c>
      <c r="AI92" s="18" t="s">
        <v>1306</v>
      </c>
      <c r="AJ92" s="86"/>
      <c r="AK92" s="31" t="s">
        <v>1309</v>
      </c>
      <c r="AL92" s="18" t="s">
        <v>1306</v>
      </c>
      <c r="AM92" s="86"/>
      <c r="AN92" s="31" t="s">
        <v>1309</v>
      </c>
      <c r="AO92" s="18" t="s">
        <v>1306</v>
      </c>
      <c r="AP92" s="86"/>
      <c r="AQ92" s="31" t="s">
        <v>1309</v>
      </c>
      <c r="AR92" s="18" t="s">
        <v>1306</v>
      </c>
      <c r="AS92" s="190">
        <v>6000</v>
      </c>
      <c r="AT92" s="68">
        <f t="shared" si="1"/>
        <v>0</v>
      </c>
    </row>
    <row r="93" spans="1:46" ht="22.5" x14ac:dyDescent="0.25">
      <c r="A93" s="7" t="s">
        <v>620</v>
      </c>
      <c r="B93" s="8" t="s">
        <v>917</v>
      </c>
      <c r="C93" s="9" t="s">
        <v>621</v>
      </c>
      <c r="D93" s="33" t="s">
        <v>1089</v>
      </c>
      <c r="E93" s="33" t="s">
        <v>1229</v>
      </c>
      <c r="F93" s="21">
        <v>1</v>
      </c>
      <c r="G93" s="189">
        <v>6000</v>
      </c>
      <c r="H93" s="189">
        <v>6000</v>
      </c>
      <c r="I93" s="189">
        <v>6000</v>
      </c>
      <c r="J93" s="202">
        <v>43928.370821759258</v>
      </c>
      <c r="K93" s="18" t="s">
        <v>1306</v>
      </c>
      <c r="L93" s="86"/>
      <c r="M93" s="31" t="s">
        <v>1309</v>
      </c>
      <c r="N93" s="18" t="s">
        <v>1306</v>
      </c>
      <c r="O93" s="86"/>
      <c r="P93" s="31" t="s">
        <v>1309</v>
      </c>
      <c r="Q93" s="18" t="s">
        <v>1306</v>
      </c>
      <c r="R93" s="86"/>
      <c r="S93" s="31" t="s">
        <v>1309</v>
      </c>
      <c r="T93" s="18" t="s">
        <v>1306</v>
      </c>
      <c r="U93" s="86"/>
      <c r="V93" s="31" t="s">
        <v>1309</v>
      </c>
      <c r="W93" s="18" t="s">
        <v>1306</v>
      </c>
      <c r="X93" s="86"/>
      <c r="Y93" s="31" t="s">
        <v>1309</v>
      </c>
      <c r="Z93" s="18" t="s">
        <v>1306</v>
      </c>
      <c r="AA93" s="86"/>
      <c r="AB93" s="31" t="s">
        <v>1309</v>
      </c>
      <c r="AC93" s="18" t="s">
        <v>1306</v>
      </c>
      <c r="AD93" s="86"/>
      <c r="AE93" s="31" t="s">
        <v>1309</v>
      </c>
      <c r="AF93" s="18" t="s">
        <v>1306</v>
      </c>
      <c r="AG93" s="86"/>
      <c r="AH93" s="31" t="s">
        <v>1309</v>
      </c>
      <c r="AI93" s="18" t="s">
        <v>1306</v>
      </c>
      <c r="AJ93" s="86"/>
      <c r="AK93" s="31" t="s">
        <v>1309</v>
      </c>
      <c r="AL93" s="18" t="s">
        <v>1306</v>
      </c>
      <c r="AM93" s="86"/>
      <c r="AN93" s="31" t="s">
        <v>1309</v>
      </c>
      <c r="AO93" s="18" t="s">
        <v>1306</v>
      </c>
      <c r="AP93" s="86"/>
      <c r="AQ93" s="31" t="s">
        <v>1309</v>
      </c>
      <c r="AR93" s="18" t="s">
        <v>1306</v>
      </c>
      <c r="AS93" s="190">
        <v>6000</v>
      </c>
      <c r="AT93" s="68">
        <f t="shared" si="1"/>
        <v>0</v>
      </c>
    </row>
    <row r="94" spans="1:46" ht="22.5" x14ac:dyDescent="0.25">
      <c r="A94" s="7" t="s">
        <v>981</v>
      </c>
      <c r="B94" s="8" t="s">
        <v>918</v>
      </c>
      <c r="C94" s="10" t="s">
        <v>178</v>
      </c>
      <c r="D94" s="21" t="s">
        <v>1090</v>
      </c>
      <c r="E94" s="178" t="s">
        <v>1230</v>
      </c>
      <c r="F94" s="21">
        <v>1</v>
      </c>
      <c r="G94" s="189">
        <v>6000</v>
      </c>
      <c r="H94" s="189">
        <v>6000</v>
      </c>
      <c r="I94" s="189">
        <v>6000</v>
      </c>
      <c r="J94" s="202">
        <v>43928.370821759258</v>
      </c>
      <c r="K94" s="18" t="s">
        <v>1306</v>
      </c>
      <c r="L94" s="86"/>
      <c r="M94" s="31" t="s">
        <v>1309</v>
      </c>
      <c r="N94" s="18" t="s">
        <v>1306</v>
      </c>
      <c r="O94" s="86"/>
      <c r="P94" s="31" t="s">
        <v>1309</v>
      </c>
      <c r="Q94" s="18" t="s">
        <v>1306</v>
      </c>
      <c r="R94" s="86"/>
      <c r="S94" s="31" t="s">
        <v>1309</v>
      </c>
      <c r="T94" s="18" t="s">
        <v>1306</v>
      </c>
      <c r="U94" s="86"/>
      <c r="V94" s="31" t="s">
        <v>1309</v>
      </c>
      <c r="W94" s="18" t="s">
        <v>1306</v>
      </c>
      <c r="X94" s="86"/>
      <c r="Y94" s="31" t="s">
        <v>1309</v>
      </c>
      <c r="Z94" s="18" t="s">
        <v>1306</v>
      </c>
      <c r="AA94" s="86"/>
      <c r="AB94" s="31" t="s">
        <v>1309</v>
      </c>
      <c r="AC94" s="18" t="s">
        <v>1306</v>
      </c>
      <c r="AD94" s="86"/>
      <c r="AE94" s="31" t="s">
        <v>1309</v>
      </c>
      <c r="AF94" s="18" t="s">
        <v>1306</v>
      </c>
      <c r="AG94" s="86"/>
      <c r="AH94" s="31" t="s">
        <v>1309</v>
      </c>
      <c r="AI94" s="18" t="s">
        <v>1306</v>
      </c>
      <c r="AJ94" s="86"/>
      <c r="AK94" s="31" t="s">
        <v>1309</v>
      </c>
      <c r="AL94" s="18" t="s">
        <v>1306</v>
      </c>
      <c r="AM94" s="86"/>
      <c r="AN94" s="31" t="s">
        <v>1309</v>
      </c>
      <c r="AO94" s="18" t="s">
        <v>1306</v>
      </c>
      <c r="AP94" s="86"/>
      <c r="AQ94" s="31" t="s">
        <v>1309</v>
      </c>
      <c r="AR94" s="18" t="s">
        <v>1306</v>
      </c>
      <c r="AS94" s="190">
        <v>6000</v>
      </c>
      <c r="AT94" s="68">
        <f t="shared" si="1"/>
        <v>0</v>
      </c>
    </row>
    <row r="95" spans="1:46" ht="22.5" x14ac:dyDescent="0.25">
      <c r="A95" s="7" t="s">
        <v>982</v>
      </c>
      <c r="B95" s="8" t="s">
        <v>911</v>
      </c>
      <c r="C95" s="10" t="s">
        <v>330</v>
      </c>
      <c r="D95" s="33" t="s">
        <v>1091</v>
      </c>
      <c r="E95" s="178" t="s">
        <v>1231</v>
      </c>
      <c r="F95" s="21">
        <v>1</v>
      </c>
      <c r="G95" s="189">
        <v>6000</v>
      </c>
      <c r="H95" s="189">
        <v>6000</v>
      </c>
      <c r="I95" s="189">
        <v>6000</v>
      </c>
      <c r="J95" s="202">
        <v>43928.370821759258</v>
      </c>
      <c r="K95" s="18" t="s">
        <v>1306</v>
      </c>
      <c r="L95" s="86"/>
      <c r="M95" s="31" t="s">
        <v>1309</v>
      </c>
      <c r="N95" s="18" t="s">
        <v>1306</v>
      </c>
      <c r="O95" s="86"/>
      <c r="P95" s="31" t="s">
        <v>1309</v>
      </c>
      <c r="Q95" s="18" t="s">
        <v>1306</v>
      </c>
      <c r="R95" s="86"/>
      <c r="S95" s="31" t="s">
        <v>1309</v>
      </c>
      <c r="T95" s="18" t="s">
        <v>1306</v>
      </c>
      <c r="U95" s="86"/>
      <c r="V95" s="31" t="s">
        <v>1309</v>
      </c>
      <c r="W95" s="18" t="s">
        <v>1306</v>
      </c>
      <c r="X95" s="86"/>
      <c r="Y95" s="31" t="s">
        <v>1309</v>
      </c>
      <c r="Z95" s="18" t="s">
        <v>1306</v>
      </c>
      <c r="AA95" s="86"/>
      <c r="AB95" s="31" t="s">
        <v>1309</v>
      </c>
      <c r="AC95" s="18" t="s">
        <v>1306</v>
      </c>
      <c r="AD95" s="86"/>
      <c r="AE95" s="31" t="s">
        <v>1309</v>
      </c>
      <c r="AF95" s="18" t="s">
        <v>1306</v>
      </c>
      <c r="AG95" s="86"/>
      <c r="AH95" s="31" t="s">
        <v>1309</v>
      </c>
      <c r="AI95" s="18" t="s">
        <v>1306</v>
      </c>
      <c r="AJ95" s="86"/>
      <c r="AK95" s="31" t="s">
        <v>1309</v>
      </c>
      <c r="AL95" s="18" t="s">
        <v>1306</v>
      </c>
      <c r="AM95" s="86"/>
      <c r="AN95" s="31" t="s">
        <v>1309</v>
      </c>
      <c r="AO95" s="18" t="s">
        <v>1306</v>
      </c>
      <c r="AP95" s="86"/>
      <c r="AQ95" s="31" t="s">
        <v>1309</v>
      </c>
      <c r="AR95" s="18" t="s">
        <v>1306</v>
      </c>
      <c r="AS95" s="190">
        <v>6000</v>
      </c>
      <c r="AT95" s="68">
        <f t="shared" si="1"/>
        <v>0</v>
      </c>
    </row>
    <row r="96" spans="1:46" ht="22.5" x14ac:dyDescent="0.25">
      <c r="A96" s="7" t="s">
        <v>921</v>
      </c>
      <c r="B96" s="8" t="s">
        <v>912</v>
      </c>
      <c r="C96" s="9" t="s">
        <v>368</v>
      </c>
      <c r="D96" s="33" t="s">
        <v>1092</v>
      </c>
      <c r="E96" s="178" t="s">
        <v>1232</v>
      </c>
      <c r="F96" s="21">
        <v>1</v>
      </c>
      <c r="G96" s="189">
        <v>6000</v>
      </c>
      <c r="H96" s="189">
        <v>6000</v>
      </c>
      <c r="I96" s="189">
        <v>6000</v>
      </c>
      <c r="J96" s="202">
        <v>43928.370821759258</v>
      </c>
      <c r="K96" s="18" t="s">
        <v>1306</v>
      </c>
      <c r="L96" s="86"/>
      <c r="M96" s="31" t="s">
        <v>1309</v>
      </c>
      <c r="N96" s="18" t="s">
        <v>1306</v>
      </c>
      <c r="O96" s="86"/>
      <c r="P96" s="31" t="s">
        <v>1309</v>
      </c>
      <c r="Q96" s="18" t="s">
        <v>1306</v>
      </c>
      <c r="R96" s="86"/>
      <c r="S96" s="31" t="s">
        <v>1309</v>
      </c>
      <c r="T96" s="18" t="s">
        <v>1306</v>
      </c>
      <c r="U96" s="86"/>
      <c r="V96" s="31" t="s">
        <v>1309</v>
      </c>
      <c r="W96" s="18" t="s">
        <v>1306</v>
      </c>
      <c r="X96" s="86"/>
      <c r="Y96" s="31" t="s">
        <v>1309</v>
      </c>
      <c r="Z96" s="18" t="s">
        <v>1306</v>
      </c>
      <c r="AA96" s="86"/>
      <c r="AB96" s="31" t="s">
        <v>1309</v>
      </c>
      <c r="AC96" s="18" t="s">
        <v>1306</v>
      </c>
      <c r="AD96" s="86"/>
      <c r="AE96" s="31" t="s">
        <v>1309</v>
      </c>
      <c r="AF96" s="18" t="s">
        <v>1306</v>
      </c>
      <c r="AG96" s="86"/>
      <c r="AH96" s="31" t="s">
        <v>1309</v>
      </c>
      <c r="AI96" s="18" t="s">
        <v>1306</v>
      </c>
      <c r="AJ96" s="86"/>
      <c r="AK96" s="31" t="s">
        <v>1309</v>
      </c>
      <c r="AL96" s="18" t="s">
        <v>1306</v>
      </c>
      <c r="AM96" s="86"/>
      <c r="AN96" s="31" t="s">
        <v>1309</v>
      </c>
      <c r="AO96" s="18" t="s">
        <v>1306</v>
      </c>
      <c r="AP96" s="86"/>
      <c r="AQ96" s="31" t="s">
        <v>1309</v>
      </c>
      <c r="AR96" s="18" t="s">
        <v>1306</v>
      </c>
      <c r="AS96" s="190">
        <v>6000</v>
      </c>
      <c r="AT96" s="68">
        <f t="shared" si="1"/>
        <v>0</v>
      </c>
    </row>
    <row r="97" spans="1:46" ht="22.5" x14ac:dyDescent="0.25">
      <c r="A97" s="7" t="s">
        <v>371</v>
      </c>
      <c r="B97" s="8" t="s">
        <v>912</v>
      </c>
      <c r="C97" s="9" t="s">
        <v>372</v>
      </c>
      <c r="D97" s="21" t="s">
        <v>1093</v>
      </c>
      <c r="E97" s="178" t="s">
        <v>1233</v>
      </c>
      <c r="F97" s="21">
        <v>1</v>
      </c>
      <c r="G97" s="189">
        <v>6000</v>
      </c>
      <c r="H97" s="189">
        <v>6000</v>
      </c>
      <c r="I97" s="189">
        <v>6000</v>
      </c>
      <c r="J97" s="202">
        <v>43930.377187500002</v>
      </c>
      <c r="K97" s="18" t="s">
        <v>1306</v>
      </c>
      <c r="L97" s="86"/>
      <c r="M97" s="31" t="s">
        <v>1309</v>
      </c>
      <c r="N97" s="18" t="s">
        <v>1306</v>
      </c>
      <c r="O97" s="86"/>
      <c r="P97" s="31" t="s">
        <v>1309</v>
      </c>
      <c r="Q97" s="18" t="s">
        <v>1306</v>
      </c>
      <c r="R97" s="86"/>
      <c r="S97" s="31" t="s">
        <v>1309</v>
      </c>
      <c r="T97" s="18" t="s">
        <v>1306</v>
      </c>
      <c r="U97" s="86"/>
      <c r="V97" s="31" t="s">
        <v>1309</v>
      </c>
      <c r="W97" s="18" t="s">
        <v>1306</v>
      </c>
      <c r="X97" s="86"/>
      <c r="Y97" s="31" t="s">
        <v>1309</v>
      </c>
      <c r="Z97" s="18" t="s">
        <v>1306</v>
      </c>
      <c r="AA97" s="86"/>
      <c r="AB97" s="31" t="s">
        <v>1309</v>
      </c>
      <c r="AC97" s="18" t="s">
        <v>1306</v>
      </c>
      <c r="AD97" s="86"/>
      <c r="AE97" s="31" t="s">
        <v>1309</v>
      </c>
      <c r="AF97" s="18" t="s">
        <v>1306</v>
      </c>
      <c r="AG97" s="86"/>
      <c r="AH97" s="31" t="s">
        <v>1309</v>
      </c>
      <c r="AI97" s="18" t="s">
        <v>1306</v>
      </c>
      <c r="AJ97" s="86"/>
      <c r="AK97" s="31" t="s">
        <v>1309</v>
      </c>
      <c r="AL97" s="18" t="s">
        <v>1306</v>
      </c>
      <c r="AM97" s="86"/>
      <c r="AN97" s="31" t="s">
        <v>1309</v>
      </c>
      <c r="AO97" s="18" t="s">
        <v>1306</v>
      </c>
      <c r="AP97" s="86"/>
      <c r="AQ97" s="31" t="s">
        <v>1309</v>
      </c>
      <c r="AR97" s="18" t="s">
        <v>1306</v>
      </c>
      <c r="AS97" s="190">
        <v>6000</v>
      </c>
      <c r="AT97" s="68">
        <f t="shared" si="1"/>
        <v>0</v>
      </c>
    </row>
    <row r="98" spans="1:46" ht="22.5" x14ac:dyDescent="0.25">
      <c r="A98" s="7" t="s">
        <v>286</v>
      </c>
      <c r="B98" s="8" t="s">
        <v>912</v>
      </c>
      <c r="C98" s="10" t="s">
        <v>287</v>
      </c>
      <c r="D98" s="33" t="s">
        <v>1094</v>
      </c>
      <c r="E98" s="178" t="s">
        <v>288</v>
      </c>
      <c r="F98" s="21">
        <v>1</v>
      </c>
      <c r="G98" s="189">
        <v>6000</v>
      </c>
      <c r="H98" s="189">
        <v>6000</v>
      </c>
      <c r="I98" s="189">
        <v>6000</v>
      </c>
      <c r="J98" s="202">
        <v>43928.370821759258</v>
      </c>
      <c r="K98" s="18" t="s">
        <v>1306</v>
      </c>
      <c r="L98" s="86"/>
      <c r="M98" s="31" t="s">
        <v>1309</v>
      </c>
      <c r="N98" s="18" t="s">
        <v>1306</v>
      </c>
      <c r="O98" s="86"/>
      <c r="P98" s="31" t="s">
        <v>1309</v>
      </c>
      <c r="Q98" s="18" t="s">
        <v>1306</v>
      </c>
      <c r="R98" s="86"/>
      <c r="S98" s="31" t="s">
        <v>1309</v>
      </c>
      <c r="T98" s="18" t="s">
        <v>1306</v>
      </c>
      <c r="U98" s="86"/>
      <c r="V98" s="31" t="s">
        <v>1309</v>
      </c>
      <c r="W98" s="18" t="s">
        <v>1306</v>
      </c>
      <c r="X98" s="86"/>
      <c r="Y98" s="31" t="s">
        <v>1309</v>
      </c>
      <c r="Z98" s="18" t="s">
        <v>1306</v>
      </c>
      <c r="AA98" s="86"/>
      <c r="AB98" s="31" t="s">
        <v>1309</v>
      </c>
      <c r="AC98" s="18" t="s">
        <v>1306</v>
      </c>
      <c r="AD98" s="86"/>
      <c r="AE98" s="31" t="s">
        <v>1309</v>
      </c>
      <c r="AF98" s="18" t="s">
        <v>1306</v>
      </c>
      <c r="AG98" s="86"/>
      <c r="AH98" s="31" t="s">
        <v>1309</v>
      </c>
      <c r="AI98" s="18" t="s">
        <v>1306</v>
      </c>
      <c r="AJ98" s="86"/>
      <c r="AK98" s="31" t="s">
        <v>1309</v>
      </c>
      <c r="AL98" s="18" t="s">
        <v>1306</v>
      </c>
      <c r="AM98" s="86"/>
      <c r="AN98" s="31" t="s">
        <v>1309</v>
      </c>
      <c r="AO98" s="18" t="s">
        <v>1306</v>
      </c>
      <c r="AP98" s="86"/>
      <c r="AQ98" s="31" t="s">
        <v>1309</v>
      </c>
      <c r="AR98" s="18" t="s">
        <v>1306</v>
      </c>
      <c r="AS98" s="190">
        <v>6000</v>
      </c>
      <c r="AT98" s="68">
        <f t="shared" si="1"/>
        <v>0</v>
      </c>
    </row>
    <row r="99" spans="1:46" ht="22.5" x14ac:dyDescent="0.25">
      <c r="A99" s="7" t="s">
        <v>983</v>
      </c>
      <c r="B99" s="8" t="s">
        <v>913</v>
      </c>
      <c r="C99" s="9" t="s">
        <v>561</v>
      </c>
      <c r="D99" s="121" t="s">
        <v>836</v>
      </c>
      <c r="E99" s="20" t="s">
        <v>839</v>
      </c>
      <c r="F99" s="21">
        <v>1</v>
      </c>
      <c r="G99" s="180">
        <v>6000</v>
      </c>
      <c r="H99" s="180">
        <f>F99*G99</f>
        <v>6000</v>
      </c>
      <c r="I99" s="189">
        <v>6000</v>
      </c>
      <c r="J99" s="202">
        <v>43928.370821759258</v>
      </c>
      <c r="K99" s="18" t="s">
        <v>1306</v>
      </c>
      <c r="L99" s="18"/>
      <c r="M99" s="31" t="s">
        <v>1309</v>
      </c>
      <c r="N99" s="18" t="s">
        <v>1306</v>
      </c>
      <c r="O99" s="18"/>
      <c r="P99" s="31" t="s">
        <v>1309</v>
      </c>
      <c r="Q99" s="18" t="s">
        <v>1306</v>
      </c>
      <c r="R99" s="18"/>
      <c r="S99" s="31" t="s">
        <v>1309</v>
      </c>
      <c r="T99" s="18" t="s">
        <v>1306</v>
      </c>
      <c r="U99" s="18"/>
      <c r="V99" s="31" t="s">
        <v>1309</v>
      </c>
      <c r="W99" s="18" t="s">
        <v>1306</v>
      </c>
      <c r="X99" s="18"/>
      <c r="Y99" s="31" t="s">
        <v>1309</v>
      </c>
      <c r="Z99" s="18" t="s">
        <v>1306</v>
      </c>
      <c r="AA99" s="18"/>
      <c r="AB99" s="31" t="s">
        <v>1309</v>
      </c>
      <c r="AC99" s="18" t="s">
        <v>1306</v>
      </c>
      <c r="AD99" s="18"/>
      <c r="AE99" s="31" t="s">
        <v>1309</v>
      </c>
      <c r="AF99" s="18" t="s">
        <v>1306</v>
      </c>
      <c r="AG99" s="18"/>
      <c r="AH99" s="31" t="s">
        <v>1309</v>
      </c>
      <c r="AI99" s="18" t="s">
        <v>1306</v>
      </c>
      <c r="AJ99" s="18"/>
      <c r="AK99" s="31" t="s">
        <v>1309</v>
      </c>
      <c r="AL99" s="18" t="s">
        <v>1306</v>
      </c>
      <c r="AM99" s="18"/>
      <c r="AN99" s="31" t="s">
        <v>1309</v>
      </c>
      <c r="AO99" s="18" t="s">
        <v>1306</v>
      </c>
      <c r="AP99" s="18"/>
      <c r="AQ99" s="31" t="s">
        <v>1309</v>
      </c>
      <c r="AR99" s="18" t="s">
        <v>1306</v>
      </c>
      <c r="AS99" s="190">
        <v>6000</v>
      </c>
      <c r="AT99" s="68">
        <f t="shared" si="1"/>
        <v>0</v>
      </c>
    </row>
    <row r="100" spans="1:46" ht="22.5" x14ac:dyDescent="0.25">
      <c r="A100" s="7" t="s">
        <v>984</v>
      </c>
      <c r="B100" s="8" t="s">
        <v>913</v>
      </c>
      <c r="C100" s="10" t="s">
        <v>353</v>
      </c>
      <c r="D100" s="33" t="s">
        <v>1095</v>
      </c>
      <c r="E100" s="178" t="s">
        <v>1234</v>
      </c>
      <c r="F100" s="21">
        <v>1</v>
      </c>
      <c r="G100" s="180">
        <v>6000</v>
      </c>
      <c r="H100" s="180">
        <f>F100*G100</f>
        <v>6000</v>
      </c>
      <c r="I100" s="189">
        <v>6000</v>
      </c>
      <c r="J100" s="202">
        <v>43928.370821759258</v>
      </c>
      <c r="K100" s="18" t="s">
        <v>1306</v>
      </c>
      <c r="L100" s="86"/>
      <c r="M100" s="31" t="s">
        <v>1309</v>
      </c>
      <c r="N100" s="18" t="s">
        <v>1306</v>
      </c>
      <c r="O100" s="86"/>
      <c r="P100" s="31" t="s">
        <v>1309</v>
      </c>
      <c r="Q100" s="18" t="s">
        <v>1306</v>
      </c>
      <c r="R100" s="86"/>
      <c r="S100" s="31" t="s">
        <v>1309</v>
      </c>
      <c r="T100" s="18" t="s">
        <v>1306</v>
      </c>
      <c r="U100" s="86"/>
      <c r="V100" s="31" t="s">
        <v>1309</v>
      </c>
      <c r="W100" s="18" t="s">
        <v>1306</v>
      </c>
      <c r="X100" s="86"/>
      <c r="Y100" s="31" t="s">
        <v>1309</v>
      </c>
      <c r="Z100" s="18" t="s">
        <v>1306</v>
      </c>
      <c r="AA100" s="86"/>
      <c r="AB100" s="31" t="s">
        <v>1309</v>
      </c>
      <c r="AC100" s="18" t="s">
        <v>1306</v>
      </c>
      <c r="AD100" s="86"/>
      <c r="AE100" s="31" t="s">
        <v>1309</v>
      </c>
      <c r="AF100" s="18" t="s">
        <v>1306</v>
      </c>
      <c r="AG100" s="86"/>
      <c r="AH100" s="31" t="s">
        <v>1309</v>
      </c>
      <c r="AI100" s="18" t="s">
        <v>1306</v>
      </c>
      <c r="AJ100" s="86"/>
      <c r="AK100" s="31" t="s">
        <v>1309</v>
      </c>
      <c r="AL100" s="18" t="s">
        <v>1306</v>
      </c>
      <c r="AM100" s="86"/>
      <c r="AN100" s="31" t="s">
        <v>1309</v>
      </c>
      <c r="AO100" s="18" t="s">
        <v>1306</v>
      </c>
      <c r="AP100" s="86"/>
      <c r="AQ100" s="31" t="s">
        <v>1309</v>
      </c>
      <c r="AR100" s="18" t="s">
        <v>1306</v>
      </c>
      <c r="AS100" s="190">
        <v>6000</v>
      </c>
      <c r="AT100" s="68">
        <f t="shared" si="1"/>
        <v>0</v>
      </c>
    </row>
    <row r="101" spans="1:46" ht="22.5" x14ac:dyDescent="0.25">
      <c r="A101" s="7" t="s">
        <v>985</v>
      </c>
      <c r="B101" s="8" t="s">
        <v>912</v>
      </c>
      <c r="C101" s="9" t="s">
        <v>625</v>
      </c>
      <c r="D101" s="33" t="s">
        <v>1096</v>
      </c>
      <c r="E101" s="178" t="s">
        <v>626</v>
      </c>
      <c r="F101" s="21">
        <v>1</v>
      </c>
      <c r="G101" s="180">
        <v>6000</v>
      </c>
      <c r="H101" s="180">
        <f>F101*G101</f>
        <v>6000</v>
      </c>
      <c r="I101" s="189">
        <v>6000</v>
      </c>
      <c r="J101" s="202">
        <v>43928.370821759258</v>
      </c>
      <c r="K101" s="18" t="s">
        <v>1306</v>
      </c>
      <c r="L101" s="86"/>
      <c r="M101" s="31" t="s">
        <v>1309</v>
      </c>
      <c r="N101" s="18" t="s">
        <v>1306</v>
      </c>
      <c r="O101" s="86"/>
      <c r="P101" s="31" t="s">
        <v>1309</v>
      </c>
      <c r="Q101" s="18" t="s">
        <v>1306</v>
      </c>
      <c r="R101" s="86"/>
      <c r="S101" s="31" t="s">
        <v>1309</v>
      </c>
      <c r="T101" s="18" t="s">
        <v>1306</v>
      </c>
      <c r="U101" s="86"/>
      <c r="V101" s="31" t="s">
        <v>1309</v>
      </c>
      <c r="W101" s="18" t="s">
        <v>1306</v>
      </c>
      <c r="X101" s="86"/>
      <c r="Y101" s="31" t="s">
        <v>1309</v>
      </c>
      <c r="Z101" s="18" t="s">
        <v>1306</v>
      </c>
      <c r="AA101" s="86"/>
      <c r="AB101" s="31" t="s">
        <v>1309</v>
      </c>
      <c r="AC101" s="18" t="s">
        <v>1306</v>
      </c>
      <c r="AD101" s="86"/>
      <c r="AE101" s="31" t="s">
        <v>1309</v>
      </c>
      <c r="AF101" s="18" t="s">
        <v>1306</v>
      </c>
      <c r="AG101" s="86"/>
      <c r="AH101" s="31" t="s">
        <v>1309</v>
      </c>
      <c r="AI101" s="18" t="s">
        <v>1306</v>
      </c>
      <c r="AJ101" s="86"/>
      <c r="AK101" s="31" t="s">
        <v>1309</v>
      </c>
      <c r="AL101" s="18" t="s">
        <v>1306</v>
      </c>
      <c r="AM101" s="86"/>
      <c r="AN101" s="31" t="s">
        <v>1309</v>
      </c>
      <c r="AO101" s="18" t="s">
        <v>1306</v>
      </c>
      <c r="AP101" s="86"/>
      <c r="AQ101" s="31" t="s">
        <v>1309</v>
      </c>
      <c r="AR101" s="18" t="s">
        <v>1306</v>
      </c>
      <c r="AS101" s="190">
        <v>6000</v>
      </c>
      <c r="AT101" s="68">
        <f t="shared" si="1"/>
        <v>0</v>
      </c>
    </row>
    <row r="102" spans="1:46" ht="22.5" x14ac:dyDescent="0.25">
      <c r="A102" s="7" t="s">
        <v>986</v>
      </c>
      <c r="B102" s="8" t="s">
        <v>910</v>
      </c>
      <c r="C102" s="10" t="s">
        <v>37</v>
      </c>
      <c r="D102" s="21" t="s">
        <v>1097</v>
      </c>
      <c r="E102" s="178" t="s">
        <v>1235</v>
      </c>
      <c r="F102" s="21">
        <v>1</v>
      </c>
      <c r="G102" s="180">
        <v>6000</v>
      </c>
      <c r="H102" s="180">
        <f>F102*G102</f>
        <v>6000</v>
      </c>
      <c r="I102" s="189">
        <v>6000</v>
      </c>
      <c r="J102" s="202">
        <v>43928.370821759258</v>
      </c>
      <c r="K102" s="18" t="s">
        <v>1306</v>
      </c>
      <c r="L102" s="86"/>
      <c r="M102" s="31" t="s">
        <v>1309</v>
      </c>
      <c r="N102" s="18" t="s">
        <v>1306</v>
      </c>
      <c r="O102" s="86"/>
      <c r="P102" s="31" t="s">
        <v>1309</v>
      </c>
      <c r="Q102" s="18" t="s">
        <v>1306</v>
      </c>
      <c r="R102" s="86"/>
      <c r="S102" s="31" t="s">
        <v>1309</v>
      </c>
      <c r="T102" s="18" t="s">
        <v>1306</v>
      </c>
      <c r="U102" s="86"/>
      <c r="V102" s="31" t="s">
        <v>1309</v>
      </c>
      <c r="W102" s="18" t="s">
        <v>1306</v>
      </c>
      <c r="X102" s="86"/>
      <c r="Y102" s="31" t="s">
        <v>1309</v>
      </c>
      <c r="Z102" s="18" t="s">
        <v>1306</v>
      </c>
      <c r="AA102" s="86"/>
      <c r="AB102" s="31" t="s">
        <v>1309</v>
      </c>
      <c r="AC102" s="18" t="s">
        <v>1306</v>
      </c>
      <c r="AD102" s="86"/>
      <c r="AE102" s="31" t="s">
        <v>1309</v>
      </c>
      <c r="AF102" s="18" t="s">
        <v>1306</v>
      </c>
      <c r="AG102" s="86"/>
      <c r="AH102" s="31" t="s">
        <v>1309</v>
      </c>
      <c r="AI102" s="18" t="s">
        <v>1306</v>
      </c>
      <c r="AJ102" s="86"/>
      <c r="AK102" s="31" t="s">
        <v>1309</v>
      </c>
      <c r="AL102" s="18" t="s">
        <v>1306</v>
      </c>
      <c r="AM102" s="86"/>
      <c r="AN102" s="31" t="s">
        <v>1309</v>
      </c>
      <c r="AO102" s="18" t="s">
        <v>1306</v>
      </c>
      <c r="AP102" s="86"/>
      <c r="AQ102" s="31" t="s">
        <v>1309</v>
      </c>
      <c r="AR102" s="18" t="s">
        <v>1306</v>
      </c>
      <c r="AS102" s="190">
        <v>6000</v>
      </c>
      <c r="AT102" s="68">
        <f t="shared" si="1"/>
        <v>0</v>
      </c>
    </row>
    <row r="103" spans="1:46" ht="22.5" x14ac:dyDescent="0.25">
      <c r="A103" s="7" t="s">
        <v>987</v>
      </c>
      <c r="B103" s="8" t="s">
        <v>909</v>
      </c>
      <c r="C103" s="10" t="s">
        <v>174</v>
      </c>
      <c r="D103" s="121" t="s">
        <v>837</v>
      </c>
      <c r="E103" s="20" t="s">
        <v>838</v>
      </c>
      <c r="F103" s="21">
        <v>1</v>
      </c>
      <c r="G103" s="180">
        <v>6000</v>
      </c>
      <c r="H103" s="180">
        <f>F103*G103</f>
        <v>6000</v>
      </c>
      <c r="I103" s="189">
        <v>6000</v>
      </c>
      <c r="J103" s="202">
        <v>43928.370821759258</v>
      </c>
      <c r="K103" s="18" t="s">
        <v>1306</v>
      </c>
      <c r="L103" s="18"/>
      <c r="M103" s="31" t="s">
        <v>1309</v>
      </c>
      <c r="N103" s="18" t="s">
        <v>1306</v>
      </c>
      <c r="O103" s="18"/>
      <c r="P103" s="31" t="s">
        <v>1309</v>
      </c>
      <c r="Q103" s="18" t="s">
        <v>1306</v>
      </c>
      <c r="R103" s="18"/>
      <c r="S103" s="31" t="s">
        <v>1309</v>
      </c>
      <c r="T103" s="18" t="s">
        <v>1306</v>
      </c>
      <c r="U103" s="18"/>
      <c r="V103" s="31" t="s">
        <v>1309</v>
      </c>
      <c r="W103" s="18" t="s">
        <v>1306</v>
      </c>
      <c r="X103" s="18"/>
      <c r="Y103" s="31" t="s">
        <v>1309</v>
      </c>
      <c r="Z103" s="18" t="s">
        <v>1306</v>
      </c>
      <c r="AA103" s="18"/>
      <c r="AB103" s="31" t="s">
        <v>1309</v>
      </c>
      <c r="AC103" s="18" t="s">
        <v>1306</v>
      </c>
      <c r="AD103" s="18"/>
      <c r="AE103" s="31" t="s">
        <v>1309</v>
      </c>
      <c r="AF103" s="18" t="s">
        <v>1306</v>
      </c>
      <c r="AG103" s="18"/>
      <c r="AH103" s="31" t="s">
        <v>1309</v>
      </c>
      <c r="AI103" s="18" t="s">
        <v>1306</v>
      </c>
      <c r="AJ103" s="18"/>
      <c r="AK103" s="31" t="s">
        <v>1309</v>
      </c>
      <c r="AL103" s="18" t="s">
        <v>1306</v>
      </c>
      <c r="AM103" s="18"/>
      <c r="AN103" s="31" t="s">
        <v>1309</v>
      </c>
      <c r="AO103" s="18" t="s">
        <v>1306</v>
      </c>
      <c r="AP103" s="18"/>
      <c r="AQ103" s="31" t="s">
        <v>1309</v>
      </c>
      <c r="AR103" s="18" t="s">
        <v>1306</v>
      </c>
      <c r="AS103" s="190">
        <v>6000</v>
      </c>
      <c r="AT103" s="68">
        <f t="shared" si="1"/>
        <v>0</v>
      </c>
    </row>
    <row r="104" spans="1:46" ht="22.5" x14ac:dyDescent="0.25">
      <c r="A104" s="7" t="s">
        <v>333</v>
      </c>
      <c r="B104" s="8" t="s">
        <v>912</v>
      </c>
      <c r="C104" s="10" t="s">
        <v>334</v>
      </c>
      <c r="D104" s="33" t="s">
        <v>1098</v>
      </c>
      <c r="E104" s="178" t="s">
        <v>1236</v>
      </c>
      <c r="F104" s="21">
        <v>1</v>
      </c>
      <c r="G104" s="189">
        <v>6000</v>
      </c>
      <c r="H104" s="189">
        <v>6000</v>
      </c>
      <c r="I104" s="189">
        <v>6000</v>
      </c>
      <c r="J104" s="202">
        <v>43928.370821759258</v>
      </c>
      <c r="K104" s="18" t="s">
        <v>1306</v>
      </c>
      <c r="L104" s="86"/>
      <c r="M104" s="31" t="s">
        <v>1309</v>
      </c>
      <c r="N104" s="18" t="s">
        <v>1306</v>
      </c>
      <c r="O104" s="86"/>
      <c r="P104" s="31" t="s">
        <v>1309</v>
      </c>
      <c r="Q104" s="18" t="s">
        <v>1306</v>
      </c>
      <c r="R104" s="86"/>
      <c r="S104" s="31" t="s">
        <v>1309</v>
      </c>
      <c r="T104" s="18" t="s">
        <v>1306</v>
      </c>
      <c r="U104" s="86"/>
      <c r="V104" s="31" t="s">
        <v>1309</v>
      </c>
      <c r="W104" s="18" t="s">
        <v>1306</v>
      </c>
      <c r="X104" s="86"/>
      <c r="Y104" s="31" t="s">
        <v>1309</v>
      </c>
      <c r="Z104" s="18" t="s">
        <v>1306</v>
      </c>
      <c r="AA104" s="86"/>
      <c r="AB104" s="31" t="s">
        <v>1309</v>
      </c>
      <c r="AC104" s="18" t="s">
        <v>1306</v>
      </c>
      <c r="AD104" s="86"/>
      <c r="AE104" s="31" t="s">
        <v>1309</v>
      </c>
      <c r="AF104" s="18" t="s">
        <v>1306</v>
      </c>
      <c r="AG104" s="86"/>
      <c r="AH104" s="31" t="s">
        <v>1309</v>
      </c>
      <c r="AI104" s="18" t="s">
        <v>1306</v>
      </c>
      <c r="AJ104" s="86"/>
      <c r="AK104" s="31" t="s">
        <v>1309</v>
      </c>
      <c r="AL104" s="18" t="s">
        <v>1306</v>
      </c>
      <c r="AM104" s="86"/>
      <c r="AN104" s="31" t="s">
        <v>1309</v>
      </c>
      <c r="AO104" s="18" t="s">
        <v>1306</v>
      </c>
      <c r="AP104" s="86"/>
      <c r="AQ104" s="31" t="s">
        <v>1309</v>
      </c>
      <c r="AR104" s="18" t="s">
        <v>1306</v>
      </c>
      <c r="AS104" s="190">
        <v>6000</v>
      </c>
      <c r="AT104" s="68">
        <f t="shared" si="1"/>
        <v>0</v>
      </c>
    </row>
    <row r="105" spans="1:46" ht="22.5" x14ac:dyDescent="0.25">
      <c r="A105" s="7" t="s">
        <v>258</v>
      </c>
      <c r="B105" s="8" t="s">
        <v>918</v>
      </c>
      <c r="C105" s="10" t="s">
        <v>259</v>
      </c>
      <c r="D105" s="121" t="s">
        <v>840</v>
      </c>
      <c r="E105" s="178" t="s">
        <v>1237</v>
      </c>
      <c r="F105" s="21">
        <v>1</v>
      </c>
      <c r="G105" s="189">
        <v>12000</v>
      </c>
      <c r="H105" s="189">
        <v>12000</v>
      </c>
      <c r="I105" s="189">
        <v>12000</v>
      </c>
      <c r="J105" s="202">
        <v>43928.370821759258</v>
      </c>
      <c r="K105" s="18" t="s">
        <v>1306</v>
      </c>
      <c r="L105" s="18"/>
      <c r="M105" s="31" t="s">
        <v>1309</v>
      </c>
      <c r="N105" s="18" t="s">
        <v>1306</v>
      </c>
      <c r="O105" s="18"/>
      <c r="P105" s="31" t="s">
        <v>1309</v>
      </c>
      <c r="Q105" s="18" t="s">
        <v>1306</v>
      </c>
      <c r="R105" s="18"/>
      <c r="S105" s="31" t="s">
        <v>1309</v>
      </c>
      <c r="T105" s="18" t="s">
        <v>1306</v>
      </c>
      <c r="U105" s="18"/>
      <c r="V105" s="31" t="s">
        <v>1309</v>
      </c>
      <c r="W105" s="18" t="s">
        <v>1306</v>
      </c>
      <c r="X105" s="18"/>
      <c r="Y105" s="31" t="s">
        <v>1309</v>
      </c>
      <c r="Z105" s="18" t="s">
        <v>1306</v>
      </c>
      <c r="AA105" s="18"/>
      <c r="AB105" s="31" t="s">
        <v>1309</v>
      </c>
      <c r="AC105" s="18" t="s">
        <v>1306</v>
      </c>
      <c r="AD105" s="18"/>
      <c r="AE105" s="31" t="s">
        <v>1309</v>
      </c>
      <c r="AF105" s="18" t="s">
        <v>1306</v>
      </c>
      <c r="AG105" s="18"/>
      <c r="AH105" s="31" t="s">
        <v>1309</v>
      </c>
      <c r="AI105" s="18" t="s">
        <v>1306</v>
      </c>
      <c r="AJ105" s="18"/>
      <c r="AK105" s="31" t="s">
        <v>1309</v>
      </c>
      <c r="AL105" s="18" t="s">
        <v>1306</v>
      </c>
      <c r="AM105" s="18"/>
      <c r="AN105" s="31" t="s">
        <v>1309</v>
      </c>
      <c r="AO105" s="18" t="s">
        <v>1306</v>
      </c>
      <c r="AP105" s="18"/>
      <c r="AQ105" s="31" t="s">
        <v>1309</v>
      </c>
      <c r="AR105" s="18" t="s">
        <v>1306</v>
      </c>
      <c r="AS105" s="190">
        <v>12000</v>
      </c>
      <c r="AT105" s="68">
        <f t="shared" si="1"/>
        <v>0</v>
      </c>
    </row>
    <row r="106" spans="1:46" ht="22.5" x14ac:dyDescent="0.25">
      <c r="A106" s="7" t="s">
        <v>583</v>
      </c>
      <c r="B106" s="8" t="s">
        <v>913</v>
      </c>
      <c r="C106" s="9" t="s">
        <v>584</v>
      </c>
      <c r="D106" s="21" t="s">
        <v>1099</v>
      </c>
      <c r="E106" s="178" t="s">
        <v>1238</v>
      </c>
      <c r="F106" s="21">
        <v>1</v>
      </c>
      <c r="G106" s="189">
        <v>6000</v>
      </c>
      <c r="H106" s="189">
        <v>6000</v>
      </c>
      <c r="I106" s="189">
        <v>6000</v>
      </c>
      <c r="J106" s="202">
        <v>43928.370821759258</v>
      </c>
      <c r="K106" s="18" t="s">
        <v>1306</v>
      </c>
      <c r="L106" s="86"/>
      <c r="M106" s="31" t="s">
        <v>1309</v>
      </c>
      <c r="N106" s="18" t="s">
        <v>1306</v>
      </c>
      <c r="O106" s="86"/>
      <c r="P106" s="31" t="s">
        <v>1309</v>
      </c>
      <c r="Q106" s="18" t="s">
        <v>1306</v>
      </c>
      <c r="R106" s="86"/>
      <c r="S106" s="31" t="s">
        <v>1309</v>
      </c>
      <c r="T106" s="18" t="s">
        <v>1306</v>
      </c>
      <c r="U106" s="86"/>
      <c r="V106" s="31" t="s">
        <v>1309</v>
      </c>
      <c r="W106" s="18" t="s">
        <v>1306</v>
      </c>
      <c r="X106" s="86"/>
      <c r="Y106" s="31" t="s">
        <v>1309</v>
      </c>
      <c r="Z106" s="18" t="s">
        <v>1306</v>
      </c>
      <c r="AA106" s="86"/>
      <c r="AB106" s="31" t="s">
        <v>1309</v>
      </c>
      <c r="AC106" s="18" t="s">
        <v>1306</v>
      </c>
      <c r="AD106" s="86"/>
      <c r="AE106" s="31" t="s">
        <v>1309</v>
      </c>
      <c r="AF106" s="18" t="s">
        <v>1306</v>
      </c>
      <c r="AG106" s="86"/>
      <c r="AH106" s="31" t="s">
        <v>1309</v>
      </c>
      <c r="AI106" s="18" t="s">
        <v>1306</v>
      </c>
      <c r="AJ106" s="86"/>
      <c r="AK106" s="31" t="s">
        <v>1309</v>
      </c>
      <c r="AL106" s="18" t="s">
        <v>1306</v>
      </c>
      <c r="AM106" s="86"/>
      <c r="AN106" s="31" t="s">
        <v>1309</v>
      </c>
      <c r="AO106" s="18" t="s">
        <v>1306</v>
      </c>
      <c r="AP106" s="86"/>
      <c r="AQ106" s="31" t="s">
        <v>1309</v>
      </c>
      <c r="AR106" s="18" t="s">
        <v>1306</v>
      </c>
      <c r="AS106" s="190">
        <v>6000</v>
      </c>
      <c r="AT106" s="68">
        <f t="shared" si="1"/>
        <v>0</v>
      </c>
    </row>
    <row r="107" spans="1:46" ht="22.5" x14ac:dyDescent="0.25">
      <c r="A107" s="7" t="s">
        <v>923</v>
      </c>
      <c r="B107" s="8" t="s">
        <v>918</v>
      </c>
      <c r="C107" s="9" t="s">
        <v>571</v>
      </c>
      <c r="D107" s="21" t="s">
        <v>1100</v>
      </c>
      <c r="E107" s="178" t="s">
        <v>1239</v>
      </c>
      <c r="F107" s="21">
        <v>1</v>
      </c>
      <c r="G107" s="189">
        <v>6000</v>
      </c>
      <c r="H107" s="189">
        <v>6000</v>
      </c>
      <c r="I107" s="189">
        <v>6000</v>
      </c>
      <c r="J107" s="202">
        <v>43928.370821759258</v>
      </c>
      <c r="K107" s="18" t="s">
        <v>1306</v>
      </c>
      <c r="L107" s="86"/>
      <c r="M107" s="31" t="s">
        <v>1309</v>
      </c>
      <c r="N107" s="18" t="s">
        <v>1306</v>
      </c>
      <c r="O107" s="86"/>
      <c r="P107" s="31" t="s">
        <v>1309</v>
      </c>
      <c r="Q107" s="18" t="s">
        <v>1306</v>
      </c>
      <c r="R107" s="86"/>
      <c r="S107" s="31" t="s">
        <v>1309</v>
      </c>
      <c r="T107" s="18" t="s">
        <v>1306</v>
      </c>
      <c r="U107" s="86"/>
      <c r="V107" s="31" t="s">
        <v>1309</v>
      </c>
      <c r="W107" s="18" t="s">
        <v>1306</v>
      </c>
      <c r="X107" s="86"/>
      <c r="Y107" s="31" t="s">
        <v>1309</v>
      </c>
      <c r="Z107" s="18" t="s">
        <v>1306</v>
      </c>
      <c r="AA107" s="86"/>
      <c r="AB107" s="31" t="s">
        <v>1309</v>
      </c>
      <c r="AC107" s="18" t="s">
        <v>1306</v>
      </c>
      <c r="AD107" s="86"/>
      <c r="AE107" s="31" t="s">
        <v>1309</v>
      </c>
      <c r="AF107" s="18" t="s">
        <v>1306</v>
      </c>
      <c r="AG107" s="86"/>
      <c r="AH107" s="31" t="s">
        <v>1309</v>
      </c>
      <c r="AI107" s="18" t="s">
        <v>1306</v>
      </c>
      <c r="AJ107" s="86"/>
      <c r="AK107" s="31" t="s">
        <v>1309</v>
      </c>
      <c r="AL107" s="18" t="s">
        <v>1306</v>
      </c>
      <c r="AM107" s="86"/>
      <c r="AN107" s="31" t="s">
        <v>1309</v>
      </c>
      <c r="AO107" s="18" t="s">
        <v>1306</v>
      </c>
      <c r="AP107" s="86"/>
      <c r="AQ107" s="31" t="s">
        <v>1309</v>
      </c>
      <c r="AR107" s="18" t="s">
        <v>1306</v>
      </c>
      <c r="AS107" s="190">
        <v>6000</v>
      </c>
      <c r="AT107" s="68">
        <f t="shared" si="1"/>
        <v>0</v>
      </c>
    </row>
    <row r="108" spans="1:46" ht="22.5" x14ac:dyDescent="0.25">
      <c r="A108" s="7" t="s">
        <v>575</v>
      </c>
      <c r="B108" s="8" t="s">
        <v>915</v>
      </c>
      <c r="C108" s="9" t="s">
        <v>576</v>
      </c>
      <c r="D108" s="33" t="s">
        <v>1101</v>
      </c>
      <c r="E108" s="33" t="s">
        <v>577</v>
      </c>
      <c r="F108" s="21">
        <v>1</v>
      </c>
      <c r="G108" s="189">
        <v>6000</v>
      </c>
      <c r="H108" s="189">
        <v>6000</v>
      </c>
      <c r="I108" s="189">
        <v>6000</v>
      </c>
      <c r="J108" s="202">
        <v>43928.370821759258</v>
      </c>
      <c r="K108" s="18" t="s">
        <v>1306</v>
      </c>
      <c r="L108" s="86"/>
      <c r="M108" s="31" t="s">
        <v>1309</v>
      </c>
      <c r="N108" s="18" t="s">
        <v>1306</v>
      </c>
      <c r="O108" s="86"/>
      <c r="P108" s="31" t="s">
        <v>1309</v>
      </c>
      <c r="Q108" s="18" t="s">
        <v>1306</v>
      </c>
      <c r="R108" s="86"/>
      <c r="S108" s="31" t="s">
        <v>1309</v>
      </c>
      <c r="T108" s="18" t="s">
        <v>1306</v>
      </c>
      <c r="U108" s="86"/>
      <c r="V108" s="31" t="s">
        <v>1309</v>
      </c>
      <c r="W108" s="18" t="s">
        <v>1306</v>
      </c>
      <c r="X108" s="86"/>
      <c r="Y108" s="31" t="s">
        <v>1309</v>
      </c>
      <c r="Z108" s="18" t="s">
        <v>1306</v>
      </c>
      <c r="AA108" s="86"/>
      <c r="AB108" s="31" t="s">
        <v>1309</v>
      </c>
      <c r="AC108" s="18" t="s">
        <v>1306</v>
      </c>
      <c r="AD108" s="86"/>
      <c r="AE108" s="31" t="s">
        <v>1309</v>
      </c>
      <c r="AF108" s="18" t="s">
        <v>1306</v>
      </c>
      <c r="AG108" s="86"/>
      <c r="AH108" s="31" t="s">
        <v>1309</v>
      </c>
      <c r="AI108" s="18" t="s">
        <v>1306</v>
      </c>
      <c r="AJ108" s="86"/>
      <c r="AK108" s="31" t="s">
        <v>1309</v>
      </c>
      <c r="AL108" s="18" t="s">
        <v>1306</v>
      </c>
      <c r="AM108" s="86"/>
      <c r="AN108" s="31" t="s">
        <v>1309</v>
      </c>
      <c r="AO108" s="18" t="s">
        <v>1306</v>
      </c>
      <c r="AP108" s="86"/>
      <c r="AQ108" s="31" t="s">
        <v>1309</v>
      </c>
      <c r="AR108" s="18" t="s">
        <v>1306</v>
      </c>
      <c r="AS108" s="190">
        <v>6000</v>
      </c>
      <c r="AT108" s="68">
        <f t="shared" si="1"/>
        <v>0</v>
      </c>
    </row>
    <row r="109" spans="1:46" ht="22.5" x14ac:dyDescent="0.25">
      <c r="A109" s="7" t="s">
        <v>488</v>
      </c>
      <c r="B109" s="8" t="s">
        <v>911</v>
      </c>
      <c r="C109" s="9" t="s">
        <v>489</v>
      </c>
      <c r="D109" s="33" t="s">
        <v>1102</v>
      </c>
      <c r="E109" s="178" t="s">
        <v>490</v>
      </c>
      <c r="F109" s="21">
        <v>1</v>
      </c>
      <c r="G109" s="189">
        <v>6000</v>
      </c>
      <c r="H109" s="189">
        <v>6000</v>
      </c>
      <c r="I109" s="189">
        <v>6000</v>
      </c>
      <c r="J109" s="202">
        <v>43928.370821759258</v>
      </c>
      <c r="K109" s="18" t="s">
        <v>1306</v>
      </c>
      <c r="L109" s="86"/>
      <c r="M109" s="31" t="s">
        <v>1309</v>
      </c>
      <c r="N109" s="18" t="s">
        <v>1306</v>
      </c>
      <c r="O109" s="86"/>
      <c r="P109" s="31" t="s">
        <v>1309</v>
      </c>
      <c r="Q109" s="18" t="s">
        <v>1306</v>
      </c>
      <c r="R109" s="86"/>
      <c r="S109" s="31" t="s">
        <v>1309</v>
      </c>
      <c r="T109" s="18" t="s">
        <v>1306</v>
      </c>
      <c r="U109" s="86"/>
      <c r="V109" s="31" t="s">
        <v>1309</v>
      </c>
      <c r="W109" s="18" t="s">
        <v>1306</v>
      </c>
      <c r="X109" s="86"/>
      <c r="Y109" s="31" t="s">
        <v>1309</v>
      </c>
      <c r="Z109" s="18" t="s">
        <v>1306</v>
      </c>
      <c r="AA109" s="86"/>
      <c r="AB109" s="31" t="s">
        <v>1309</v>
      </c>
      <c r="AC109" s="18" t="s">
        <v>1306</v>
      </c>
      <c r="AD109" s="86"/>
      <c r="AE109" s="31" t="s">
        <v>1309</v>
      </c>
      <c r="AF109" s="18" t="s">
        <v>1306</v>
      </c>
      <c r="AG109" s="86"/>
      <c r="AH109" s="31" t="s">
        <v>1309</v>
      </c>
      <c r="AI109" s="18" t="s">
        <v>1306</v>
      </c>
      <c r="AJ109" s="86"/>
      <c r="AK109" s="31" t="s">
        <v>1309</v>
      </c>
      <c r="AL109" s="18" t="s">
        <v>1306</v>
      </c>
      <c r="AM109" s="86"/>
      <c r="AN109" s="31" t="s">
        <v>1309</v>
      </c>
      <c r="AO109" s="18" t="s">
        <v>1306</v>
      </c>
      <c r="AP109" s="86"/>
      <c r="AQ109" s="31" t="s">
        <v>1309</v>
      </c>
      <c r="AR109" s="18" t="s">
        <v>1306</v>
      </c>
      <c r="AS109" s="190">
        <v>6000</v>
      </c>
      <c r="AT109" s="68">
        <f t="shared" si="1"/>
        <v>0</v>
      </c>
    </row>
    <row r="110" spans="1:46" ht="22.5" x14ac:dyDescent="0.25">
      <c r="A110" s="7" t="s">
        <v>282</v>
      </c>
      <c r="B110" s="8" t="s">
        <v>920</v>
      </c>
      <c r="C110" s="10" t="s">
        <v>283</v>
      </c>
      <c r="D110" s="121" t="s">
        <v>842</v>
      </c>
      <c r="E110" s="178" t="s">
        <v>1240</v>
      </c>
      <c r="F110" s="21">
        <v>1</v>
      </c>
      <c r="G110" s="189">
        <v>6000</v>
      </c>
      <c r="H110" s="189">
        <v>6000</v>
      </c>
      <c r="I110" s="189">
        <v>6000</v>
      </c>
      <c r="J110" s="202">
        <v>43928.370821759258</v>
      </c>
      <c r="K110" s="18" t="s">
        <v>1306</v>
      </c>
      <c r="L110" s="18"/>
      <c r="M110" s="31" t="s">
        <v>1309</v>
      </c>
      <c r="N110" s="18" t="s">
        <v>1306</v>
      </c>
      <c r="O110" s="18"/>
      <c r="P110" s="31" t="s">
        <v>1309</v>
      </c>
      <c r="Q110" s="18" t="s">
        <v>1306</v>
      </c>
      <c r="R110" s="18"/>
      <c r="S110" s="31" t="s">
        <v>1309</v>
      </c>
      <c r="T110" s="18" t="s">
        <v>1306</v>
      </c>
      <c r="U110" s="18"/>
      <c r="V110" s="31" t="s">
        <v>1309</v>
      </c>
      <c r="W110" s="18" t="s">
        <v>1306</v>
      </c>
      <c r="X110" s="18"/>
      <c r="Y110" s="31" t="s">
        <v>1309</v>
      </c>
      <c r="Z110" s="18" t="s">
        <v>1306</v>
      </c>
      <c r="AA110" s="18"/>
      <c r="AB110" s="31" t="s">
        <v>1309</v>
      </c>
      <c r="AC110" s="18" t="s">
        <v>1306</v>
      </c>
      <c r="AD110" s="18"/>
      <c r="AE110" s="31" t="s">
        <v>1309</v>
      </c>
      <c r="AF110" s="18" t="s">
        <v>1306</v>
      </c>
      <c r="AG110" s="18"/>
      <c r="AH110" s="31" t="s">
        <v>1309</v>
      </c>
      <c r="AI110" s="18" t="s">
        <v>1306</v>
      </c>
      <c r="AJ110" s="18"/>
      <c r="AK110" s="31" t="s">
        <v>1309</v>
      </c>
      <c r="AL110" s="18" t="s">
        <v>1306</v>
      </c>
      <c r="AM110" s="18"/>
      <c r="AN110" s="31" t="s">
        <v>1309</v>
      </c>
      <c r="AO110" s="18" t="s">
        <v>1306</v>
      </c>
      <c r="AP110" s="18"/>
      <c r="AQ110" s="31" t="s">
        <v>1309</v>
      </c>
      <c r="AR110" s="18" t="s">
        <v>1306</v>
      </c>
      <c r="AS110" s="190">
        <v>6000</v>
      </c>
      <c r="AT110" s="68">
        <f t="shared" si="1"/>
        <v>0</v>
      </c>
    </row>
    <row r="111" spans="1:46" ht="22.5" x14ac:dyDescent="0.25">
      <c r="A111" s="7" t="s">
        <v>118</v>
      </c>
      <c r="B111" s="8" t="s">
        <v>914</v>
      </c>
      <c r="C111" s="10" t="s">
        <v>119</v>
      </c>
      <c r="D111" s="121" t="s">
        <v>844</v>
      </c>
      <c r="E111" s="178" t="s">
        <v>1241</v>
      </c>
      <c r="F111" s="21">
        <v>1</v>
      </c>
      <c r="G111" s="189">
        <v>6000</v>
      </c>
      <c r="H111" s="189">
        <v>6000</v>
      </c>
      <c r="I111" s="189">
        <v>6000</v>
      </c>
      <c r="J111" s="202">
        <v>43928.370821759258</v>
      </c>
      <c r="K111" s="18" t="s">
        <v>1306</v>
      </c>
      <c r="L111" s="18"/>
      <c r="M111" s="31" t="s">
        <v>1309</v>
      </c>
      <c r="N111" s="18" t="s">
        <v>1306</v>
      </c>
      <c r="O111" s="18"/>
      <c r="P111" s="31" t="s">
        <v>1309</v>
      </c>
      <c r="Q111" s="18" t="s">
        <v>1306</v>
      </c>
      <c r="R111" s="18"/>
      <c r="S111" s="31" t="s">
        <v>1309</v>
      </c>
      <c r="T111" s="18" t="s">
        <v>1306</v>
      </c>
      <c r="U111" s="18"/>
      <c r="V111" s="31" t="s">
        <v>1309</v>
      </c>
      <c r="W111" s="18" t="s">
        <v>1306</v>
      </c>
      <c r="X111" s="18"/>
      <c r="Y111" s="31" t="s">
        <v>1309</v>
      </c>
      <c r="Z111" s="18" t="s">
        <v>1306</v>
      </c>
      <c r="AA111" s="18"/>
      <c r="AB111" s="31" t="s">
        <v>1309</v>
      </c>
      <c r="AC111" s="18" t="s">
        <v>1306</v>
      </c>
      <c r="AD111" s="18"/>
      <c r="AE111" s="31" t="s">
        <v>1309</v>
      </c>
      <c r="AF111" s="18" t="s">
        <v>1306</v>
      </c>
      <c r="AG111" s="18"/>
      <c r="AH111" s="31" t="s">
        <v>1309</v>
      </c>
      <c r="AI111" s="18" t="s">
        <v>1306</v>
      </c>
      <c r="AJ111" s="18"/>
      <c r="AK111" s="31" t="s">
        <v>1309</v>
      </c>
      <c r="AL111" s="18" t="s">
        <v>1306</v>
      </c>
      <c r="AM111" s="18"/>
      <c r="AN111" s="31" t="s">
        <v>1309</v>
      </c>
      <c r="AO111" s="18" t="s">
        <v>1306</v>
      </c>
      <c r="AP111" s="18"/>
      <c r="AQ111" s="31" t="s">
        <v>1309</v>
      </c>
      <c r="AR111" s="18" t="s">
        <v>1306</v>
      </c>
      <c r="AS111" s="190">
        <v>6000</v>
      </c>
      <c r="AT111" s="68">
        <f t="shared" si="1"/>
        <v>0</v>
      </c>
    </row>
    <row r="112" spans="1:46" ht="22.5" x14ac:dyDescent="0.25">
      <c r="A112" s="7" t="s">
        <v>59</v>
      </c>
      <c r="B112" s="8" t="s">
        <v>906</v>
      </c>
      <c r="C112" s="10" t="s">
        <v>60</v>
      </c>
      <c r="D112" s="33" t="s">
        <v>1103</v>
      </c>
      <c r="E112" s="178" t="s">
        <v>61</v>
      </c>
      <c r="F112" s="21">
        <v>1</v>
      </c>
      <c r="G112" s="189">
        <v>12000</v>
      </c>
      <c r="H112" s="189">
        <v>12000</v>
      </c>
      <c r="I112" s="189">
        <v>12000</v>
      </c>
      <c r="J112" s="202">
        <v>43928.370821759258</v>
      </c>
      <c r="K112" s="18" t="s">
        <v>1306</v>
      </c>
      <c r="L112" s="86"/>
      <c r="M112" s="31" t="s">
        <v>1309</v>
      </c>
      <c r="N112" s="18" t="s">
        <v>1306</v>
      </c>
      <c r="O112" s="86"/>
      <c r="P112" s="31" t="s">
        <v>1309</v>
      </c>
      <c r="Q112" s="18" t="s">
        <v>1306</v>
      </c>
      <c r="R112" s="86"/>
      <c r="S112" s="31" t="s">
        <v>1309</v>
      </c>
      <c r="T112" s="18" t="s">
        <v>1306</v>
      </c>
      <c r="U112" s="86"/>
      <c r="V112" s="31" t="s">
        <v>1309</v>
      </c>
      <c r="W112" s="18" t="s">
        <v>1306</v>
      </c>
      <c r="X112" s="86"/>
      <c r="Y112" s="31" t="s">
        <v>1309</v>
      </c>
      <c r="Z112" s="18" t="s">
        <v>1306</v>
      </c>
      <c r="AA112" s="86"/>
      <c r="AB112" s="31" t="s">
        <v>1309</v>
      </c>
      <c r="AC112" s="18" t="s">
        <v>1306</v>
      </c>
      <c r="AD112" s="86"/>
      <c r="AE112" s="31" t="s">
        <v>1309</v>
      </c>
      <c r="AF112" s="18" t="s">
        <v>1306</v>
      </c>
      <c r="AG112" s="86"/>
      <c r="AH112" s="31" t="s">
        <v>1309</v>
      </c>
      <c r="AI112" s="18" t="s">
        <v>1306</v>
      </c>
      <c r="AJ112" s="86"/>
      <c r="AK112" s="31" t="s">
        <v>1309</v>
      </c>
      <c r="AL112" s="18" t="s">
        <v>1306</v>
      </c>
      <c r="AM112" s="86"/>
      <c r="AN112" s="31" t="s">
        <v>1309</v>
      </c>
      <c r="AO112" s="18" t="s">
        <v>1306</v>
      </c>
      <c r="AP112" s="86"/>
      <c r="AQ112" s="31" t="s">
        <v>1309</v>
      </c>
      <c r="AR112" s="18" t="s">
        <v>1306</v>
      </c>
      <c r="AS112" s="190">
        <v>12000</v>
      </c>
      <c r="AT112" s="68">
        <f t="shared" si="1"/>
        <v>0</v>
      </c>
    </row>
    <row r="113" spans="1:46" ht="22.5" x14ac:dyDescent="0.25">
      <c r="A113" s="7" t="s">
        <v>1013</v>
      </c>
      <c r="B113" s="8" t="s">
        <v>913</v>
      </c>
      <c r="C113" s="9" t="s">
        <v>632</v>
      </c>
      <c r="D113" s="33" t="s">
        <v>1104</v>
      </c>
      <c r="E113" s="33" t="s">
        <v>633</v>
      </c>
      <c r="F113" s="21">
        <v>1</v>
      </c>
      <c r="G113" s="189">
        <v>6000</v>
      </c>
      <c r="H113" s="189">
        <v>6000</v>
      </c>
      <c r="I113" s="189">
        <v>6000</v>
      </c>
      <c r="J113" s="202">
        <v>43928.370821759258</v>
      </c>
      <c r="K113" s="18" t="s">
        <v>1306</v>
      </c>
      <c r="L113" s="86"/>
      <c r="M113" s="31" t="s">
        <v>1309</v>
      </c>
      <c r="N113" s="18" t="s">
        <v>1306</v>
      </c>
      <c r="O113" s="86"/>
      <c r="P113" s="31" t="s">
        <v>1309</v>
      </c>
      <c r="Q113" s="18" t="s">
        <v>1306</v>
      </c>
      <c r="R113" s="86"/>
      <c r="S113" s="31" t="s">
        <v>1309</v>
      </c>
      <c r="T113" s="18" t="s">
        <v>1306</v>
      </c>
      <c r="U113" s="86"/>
      <c r="V113" s="31" t="s">
        <v>1309</v>
      </c>
      <c r="W113" s="18" t="s">
        <v>1306</v>
      </c>
      <c r="X113" s="86"/>
      <c r="Y113" s="31" t="s">
        <v>1309</v>
      </c>
      <c r="Z113" s="18" t="s">
        <v>1306</v>
      </c>
      <c r="AA113" s="86"/>
      <c r="AB113" s="31" t="s">
        <v>1309</v>
      </c>
      <c r="AC113" s="18" t="s">
        <v>1306</v>
      </c>
      <c r="AD113" s="86"/>
      <c r="AE113" s="31" t="s">
        <v>1309</v>
      </c>
      <c r="AF113" s="18" t="s">
        <v>1306</v>
      </c>
      <c r="AG113" s="86"/>
      <c r="AH113" s="31" t="s">
        <v>1309</v>
      </c>
      <c r="AI113" s="18" t="s">
        <v>1306</v>
      </c>
      <c r="AJ113" s="86"/>
      <c r="AK113" s="31" t="s">
        <v>1309</v>
      </c>
      <c r="AL113" s="18" t="s">
        <v>1306</v>
      </c>
      <c r="AM113" s="86"/>
      <c r="AN113" s="31" t="s">
        <v>1309</v>
      </c>
      <c r="AO113" s="18" t="s">
        <v>1306</v>
      </c>
      <c r="AP113" s="86"/>
      <c r="AQ113" s="31" t="s">
        <v>1309</v>
      </c>
      <c r="AR113" s="18" t="s">
        <v>1306</v>
      </c>
      <c r="AS113" s="190">
        <v>6000</v>
      </c>
      <c r="AT113" s="68">
        <f t="shared" si="1"/>
        <v>0</v>
      </c>
    </row>
    <row r="114" spans="1:46" ht="22.5" x14ac:dyDescent="0.25">
      <c r="A114" s="7" t="s">
        <v>520</v>
      </c>
      <c r="B114" s="8" t="s">
        <v>906</v>
      </c>
      <c r="C114" s="9" t="s">
        <v>521</v>
      </c>
      <c r="D114" s="33" t="s">
        <v>1105</v>
      </c>
      <c r="E114" s="178" t="s">
        <v>522</v>
      </c>
      <c r="F114" s="21">
        <v>1</v>
      </c>
      <c r="G114" s="189">
        <v>16000</v>
      </c>
      <c r="H114" s="189">
        <v>16000</v>
      </c>
      <c r="I114" s="189">
        <v>16000</v>
      </c>
      <c r="J114" s="202">
        <v>43928.370821759258</v>
      </c>
      <c r="K114" s="18" t="s">
        <v>1306</v>
      </c>
      <c r="L114" s="86"/>
      <c r="M114" s="31" t="s">
        <v>1309</v>
      </c>
      <c r="N114" s="18" t="s">
        <v>1306</v>
      </c>
      <c r="O114" s="86"/>
      <c r="P114" s="31" t="s">
        <v>1309</v>
      </c>
      <c r="Q114" s="18" t="s">
        <v>1306</v>
      </c>
      <c r="R114" s="86"/>
      <c r="S114" s="31" t="s">
        <v>1309</v>
      </c>
      <c r="T114" s="18" t="s">
        <v>1306</v>
      </c>
      <c r="U114" s="86"/>
      <c r="V114" s="31" t="s">
        <v>1309</v>
      </c>
      <c r="W114" s="18" t="s">
        <v>1306</v>
      </c>
      <c r="X114" s="86"/>
      <c r="Y114" s="31" t="s">
        <v>1309</v>
      </c>
      <c r="Z114" s="18" t="s">
        <v>1306</v>
      </c>
      <c r="AA114" s="86"/>
      <c r="AB114" s="31" t="s">
        <v>1309</v>
      </c>
      <c r="AC114" s="18" t="s">
        <v>1306</v>
      </c>
      <c r="AD114" s="86"/>
      <c r="AE114" s="31" t="s">
        <v>1309</v>
      </c>
      <c r="AF114" s="18" t="s">
        <v>1306</v>
      </c>
      <c r="AG114" s="86"/>
      <c r="AH114" s="31" t="s">
        <v>1309</v>
      </c>
      <c r="AI114" s="18" t="s">
        <v>1306</v>
      </c>
      <c r="AJ114" s="86"/>
      <c r="AK114" s="31" t="s">
        <v>1309</v>
      </c>
      <c r="AL114" s="18" t="s">
        <v>1306</v>
      </c>
      <c r="AM114" s="86"/>
      <c r="AN114" s="31" t="s">
        <v>1309</v>
      </c>
      <c r="AO114" s="18" t="s">
        <v>1306</v>
      </c>
      <c r="AP114" s="86"/>
      <c r="AQ114" s="31" t="s">
        <v>1309</v>
      </c>
      <c r="AR114" s="18" t="s">
        <v>1306</v>
      </c>
      <c r="AS114" s="190">
        <v>16000</v>
      </c>
      <c r="AT114" s="68">
        <f t="shared" si="1"/>
        <v>0</v>
      </c>
    </row>
    <row r="115" spans="1:46" ht="22.5" x14ac:dyDescent="0.25">
      <c r="A115" s="7" t="s">
        <v>134</v>
      </c>
      <c r="B115" s="8" t="s">
        <v>918</v>
      </c>
      <c r="C115" s="10" t="s">
        <v>135</v>
      </c>
      <c r="D115" s="121" t="s">
        <v>846</v>
      </c>
      <c r="E115" s="178" t="s">
        <v>1242</v>
      </c>
      <c r="F115" s="21">
        <v>1</v>
      </c>
      <c r="G115" s="189">
        <v>6000</v>
      </c>
      <c r="H115" s="189">
        <v>6000</v>
      </c>
      <c r="I115" s="189">
        <v>6000</v>
      </c>
      <c r="J115" s="202">
        <v>43928.370821759258</v>
      </c>
      <c r="K115" s="18" t="s">
        <v>1306</v>
      </c>
      <c r="L115" s="18"/>
      <c r="M115" s="31" t="s">
        <v>1309</v>
      </c>
      <c r="N115" s="18" t="s">
        <v>1306</v>
      </c>
      <c r="O115" s="18"/>
      <c r="P115" s="31" t="s">
        <v>1309</v>
      </c>
      <c r="Q115" s="18" t="s">
        <v>1306</v>
      </c>
      <c r="R115" s="18"/>
      <c r="S115" s="31" t="s">
        <v>1309</v>
      </c>
      <c r="T115" s="18" t="s">
        <v>1306</v>
      </c>
      <c r="U115" s="18"/>
      <c r="V115" s="31" t="s">
        <v>1309</v>
      </c>
      <c r="W115" s="18" t="s">
        <v>1306</v>
      </c>
      <c r="X115" s="18"/>
      <c r="Y115" s="31" t="s">
        <v>1309</v>
      </c>
      <c r="Z115" s="18" t="s">
        <v>1306</v>
      </c>
      <c r="AA115" s="18"/>
      <c r="AB115" s="31" t="s">
        <v>1309</v>
      </c>
      <c r="AC115" s="18" t="s">
        <v>1306</v>
      </c>
      <c r="AD115" s="18"/>
      <c r="AE115" s="31" t="s">
        <v>1309</v>
      </c>
      <c r="AF115" s="18" t="s">
        <v>1306</v>
      </c>
      <c r="AG115" s="18"/>
      <c r="AH115" s="31" t="s">
        <v>1309</v>
      </c>
      <c r="AI115" s="18" t="s">
        <v>1306</v>
      </c>
      <c r="AJ115" s="18"/>
      <c r="AK115" s="31" t="s">
        <v>1309</v>
      </c>
      <c r="AL115" s="18" t="s">
        <v>1306</v>
      </c>
      <c r="AM115" s="18"/>
      <c r="AN115" s="31" t="s">
        <v>1309</v>
      </c>
      <c r="AO115" s="18" t="s">
        <v>1306</v>
      </c>
      <c r="AP115" s="18"/>
      <c r="AQ115" s="31" t="s">
        <v>1309</v>
      </c>
      <c r="AR115" s="18" t="s">
        <v>1306</v>
      </c>
      <c r="AS115" s="190">
        <v>6000</v>
      </c>
      <c r="AT115" s="68">
        <f t="shared" si="1"/>
        <v>0</v>
      </c>
    </row>
    <row r="116" spans="1:46" ht="22.5" x14ac:dyDescent="0.25">
      <c r="A116" s="7" t="s">
        <v>181</v>
      </c>
      <c r="B116" s="8" t="s">
        <v>909</v>
      </c>
      <c r="C116" s="10" t="s">
        <v>182</v>
      </c>
      <c r="D116" s="121" t="s">
        <v>848</v>
      </c>
      <c r="E116" s="178" t="s">
        <v>1243</v>
      </c>
      <c r="F116" s="21">
        <v>1</v>
      </c>
      <c r="G116" s="189">
        <v>6000</v>
      </c>
      <c r="H116" s="189">
        <v>6000</v>
      </c>
      <c r="I116" s="189">
        <v>6000</v>
      </c>
      <c r="J116" s="202">
        <v>43928.370821759258</v>
      </c>
      <c r="K116" s="18" t="s">
        <v>1306</v>
      </c>
      <c r="L116" s="18"/>
      <c r="M116" s="31" t="s">
        <v>1309</v>
      </c>
      <c r="N116" s="18" t="s">
        <v>1306</v>
      </c>
      <c r="O116" s="18"/>
      <c r="P116" s="31" t="s">
        <v>1309</v>
      </c>
      <c r="Q116" s="18" t="s">
        <v>1306</v>
      </c>
      <c r="R116" s="18"/>
      <c r="S116" s="31" t="s">
        <v>1309</v>
      </c>
      <c r="T116" s="18" t="s">
        <v>1306</v>
      </c>
      <c r="U116" s="18"/>
      <c r="V116" s="31" t="s">
        <v>1309</v>
      </c>
      <c r="W116" s="18" t="s">
        <v>1306</v>
      </c>
      <c r="X116" s="18"/>
      <c r="Y116" s="31" t="s">
        <v>1309</v>
      </c>
      <c r="Z116" s="18" t="s">
        <v>1306</v>
      </c>
      <c r="AA116" s="18"/>
      <c r="AB116" s="31" t="s">
        <v>1309</v>
      </c>
      <c r="AC116" s="18" t="s">
        <v>1306</v>
      </c>
      <c r="AD116" s="18"/>
      <c r="AE116" s="31" t="s">
        <v>1309</v>
      </c>
      <c r="AF116" s="18" t="s">
        <v>1306</v>
      </c>
      <c r="AG116" s="18"/>
      <c r="AH116" s="31" t="s">
        <v>1309</v>
      </c>
      <c r="AI116" s="18" t="s">
        <v>1306</v>
      </c>
      <c r="AJ116" s="18"/>
      <c r="AK116" s="31" t="s">
        <v>1309</v>
      </c>
      <c r="AL116" s="18" t="s">
        <v>1306</v>
      </c>
      <c r="AM116" s="18"/>
      <c r="AN116" s="31" t="s">
        <v>1309</v>
      </c>
      <c r="AO116" s="18" t="s">
        <v>1306</v>
      </c>
      <c r="AP116" s="18"/>
      <c r="AQ116" s="31" t="s">
        <v>1309</v>
      </c>
      <c r="AR116" s="18" t="s">
        <v>1306</v>
      </c>
      <c r="AS116" s="190">
        <v>6000</v>
      </c>
      <c r="AT116" s="68">
        <f t="shared" si="1"/>
        <v>0</v>
      </c>
    </row>
    <row r="117" spans="1:46" ht="22.5" x14ac:dyDescent="0.25">
      <c r="A117" s="7" t="s">
        <v>603</v>
      </c>
      <c r="B117" s="8" t="s">
        <v>914</v>
      </c>
      <c r="C117" s="9" t="s">
        <v>604</v>
      </c>
      <c r="D117" s="121" t="s">
        <v>849</v>
      </c>
      <c r="E117" s="178" t="s">
        <v>1244</v>
      </c>
      <c r="F117" s="21">
        <v>1</v>
      </c>
      <c r="G117" s="189">
        <v>12000</v>
      </c>
      <c r="H117" s="189">
        <v>12000</v>
      </c>
      <c r="I117" s="189">
        <v>12000</v>
      </c>
      <c r="J117" s="202">
        <v>43928.370821759258</v>
      </c>
      <c r="K117" s="18" t="s">
        <v>1306</v>
      </c>
      <c r="L117" s="18"/>
      <c r="M117" s="31" t="s">
        <v>1309</v>
      </c>
      <c r="N117" s="18" t="s">
        <v>1306</v>
      </c>
      <c r="O117" s="18"/>
      <c r="P117" s="31" t="s">
        <v>1309</v>
      </c>
      <c r="Q117" s="18" t="s">
        <v>1306</v>
      </c>
      <c r="R117" s="18"/>
      <c r="S117" s="31" t="s">
        <v>1309</v>
      </c>
      <c r="T117" s="18" t="s">
        <v>1306</v>
      </c>
      <c r="U117" s="18"/>
      <c r="V117" s="31" t="s">
        <v>1309</v>
      </c>
      <c r="W117" s="18" t="s">
        <v>1306</v>
      </c>
      <c r="X117" s="18"/>
      <c r="Y117" s="31" t="s">
        <v>1309</v>
      </c>
      <c r="Z117" s="18" t="s">
        <v>1306</v>
      </c>
      <c r="AA117" s="18"/>
      <c r="AB117" s="31" t="s">
        <v>1309</v>
      </c>
      <c r="AC117" s="18" t="s">
        <v>1306</v>
      </c>
      <c r="AD117" s="18"/>
      <c r="AE117" s="31" t="s">
        <v>1309</v>
      </c>
      <c r="AF117" s="18" t="s">
        <v>1306</v>
      </c>
      <c r="AG117" s="18"/>
      <c r="AH117" s="31" t="s">
        <v>1309</v>
      </c>
      <c r="AI117" s="18" t="s">
        <v>1306</v>
      </c>
      <c r="AJ117" s="18"/>
      <c r="AK117" s="31" t="s">
        <v>1309</v>
      </c>
      <c r="AL117" s="18" t="s">
        <v>1306</v>
      </c>
      <c r="AM117" s="18"/>
      <c r="AN117" s="31" t="s">
        <v>1309</v>
      </c>
      <c r="AO117" s="18" t="s">
        <v>1306</v>
      </c>
      <c r="AP117" s="18"/>
      <c r="AQ117" s="31" t="s">
        <v>1309</v>
      </c>
      <c r="AR117" s="18" t="s">
        <v>1306</v>
      </c>
      <c r="AS117" s="190">
        <v>12000</v>
      </c>
      <c r="AT117" s="68">
        <f t="shared" si="1"/>
        <v>0</v>
      </c>
    </row>
    <row r="118" spans="1:46" ht="22.5" x14ac:dyDescent="0.25">
      <c r="A118" s="7" t="s">
        <v>231</v>
      </c>
      <c r="B118" s="8" t="s">
        <v>911</v>
      </c>
      <c r="C118" s="10" t="s">
        <v>232</v>
      </c>
      <c r="D118" s="21" t="s">
        <v>1106</v>
      </c>
      <c r="E118" s="33" t="s">
        <v>1245</v>
      </c>
      <c r="F118" s="21">
        <v>1</v>
      </c>
      <c r="G118" s="189">
        <v>12000</v>
      </c>
      <c r="H118" s="189">
        <v>12000</v>
      </c>
      <c r="I118" s="189">
        <v>12000</v>
      </c>
      <c r="J118" s="202">
        <v>43930.377187500002</v>
      </c>
      <c r="K118" s="18" t="s">
        <v>1306</v>
      </c>
      <c r="L118" s="86"/>
      <c r="M118" s="31" t="s">
        <v>1309</v>
      </c>
      <c r="N118" s="18" t="s">
        <v>1306</v>
      </c>
      <c r="O118" s="86"/>
      <c r="P118" s="31" t="s">
        <v>1309</v>
      </c>
      <c r="Q118" s="18" t="s">
        <v>1306</v>
      </c>
      <c r="R118" s="86"/>
      <c r="S118" s="31" t="s">
        <v>1309</v>
      </c>
      <c r="T118" s="18" t="s">
        <v>1306</v>
      </c>
      <c r="U118" s="86"/>
      <c r="V118" s="31" t="s">
        <v>1309</v>
      </c>
      <c r="W118" s="18" t="s">
        <v>1306</v>
      </c>
      <c r="X118" s="86"/>
      <c r="Y118" s="31" t="s">
        <v>1309</v>
      </c>
      <c r="Z118" s="18" t="s">
        <v>1306</v>
      </c>
      <c r="AA118" s="86"/>
      <c r="AB118" s="31" t="s">
        <v>1309</v>
      </c>
      <c r="AC118" s="18" t="s">
        <v>1306</v>
      </c>
      <c r="AD118" s="86"/>
      <c r="AE118" s="31" t="s">
        <v>1309</v>
      </c>
      <c r="AF118" s="18" t="s">
        <v>1306</v>
      </c>
      <c r="AG118" s="86"/>
      <c r="AH118" s="31" t="s">
        <v>1309</v>
      </c>
      <c r="AI118" s="18" t="s">
        <v>1306</v>
      </c>
      <c r="AJ118" s="86"/>
      <c r="AK118" s="31" t="s">
        <v>1309</v>
      </c>
      <c r="AL118" s="18" t="s">
        <v>1306</v>
      </c>
      <c r="AM118" s="86"/>
      <c r="AN118" s="31" t="s">
        <v>1309</v>
      </c>
      <c r="AO118" s="18" t="s">
        <v>1306</v>
      </c>
      <c r="AP118" s="86"/>
      <c r="AQ118" s="31" t="s">
        <v>1309</v>
      </c>
      <c r="AR118" s="18" t="s">
        <v>1306</v>
      </c>
      <c r="AS118" s="190">
        <v>12000</v>
      </c>
      <c r="AT118" s="68">
        <f t="shared" si="1"/>
        <v>0</v>
      </c>
    </row>
    <row r="119" spans="1:46" ht="22.5" x14ac:dyDescent="0.25">
      <c r="A119" s="7" t="s">
        <v>345</v>
      </c>
      <c r="B119" s="8" t="s">
        <v>912</v>
      </c>
      <c r="C119" s="10" t="s">
        <v>346</v>
      </c>
      <c r="D119" s="121" t="s">
        <v>851</v>
      </c>
      <c r="E119" s="178" t="s">
        <v>1246</v>
      </c>
      <c r="F119" s="21">
        <v>1</v>
      </c>
      <c r="G119" s="189">
        <v>6000</v>
      </c>
      <c r="H119" s="189">
        <v>6000</v>
      </c>
      <c r="I119" s="189">
        <v>6000</v>
      </c>
      <c r="J119" s="202">
        <v>43928.370821759258</v>
      </c>
      <c r="K119" s="18" t="s">
        <v>1306</v>
      </c>
      <c r="L119" s="18"/>
      <c r="M119" s="31" t="s">
        <v>1309</v>
      </c>
      <c r="N119" s="18" t="s">
        <v>1306</v>
      </c>
      <c r="O119" s="18"/>
      <c r="P119" s="31" t="s">
        <v>1309</v>
      </c>
      <c r="Q119" s="18" t="s">
        <v>1306</v>
      </c>
      <c r="R119" s="18"/>
      <c r="S119" s="31" t="s">
        <v>1309</v>
      </c>
      <c r="T119" s="18" t="s">
        <v>1306</v>
      </c>
      <c r="U119" s="18"/>
      <c r="V119" s="31" t="s">
        <v>1309</v>
      </c>
      <c r="W119" s="18" t="s">
        <v>1306</v>
      </c>
      <c r="X119" s="18"/>
      <c r="Y119" s="31" t="s">
        <v>1309</v>
      </c>
      <c r="Z119" s="18" t="s">
        <v>1306</v>
      </c>
      <c r="AA119" s="18"/>
      <c r="AB119" s="31" t="s">
        <v>1309</v>
      </c>
      <c r="AC119" s="18" t="s">
        <v>1306</v>
      </c>
      <c r="AD119" s="18"/>
      <c r="AE119" s="31" t="s">
        <v>1309</v>
      </c>
      <c r="AF119" s="18" t="s">
        <v>1306</v>
      </c>
      <c r="AG119" s="18"/>
      <c r="AH119" s="31" t="s">
        <v>1309</v>
      </c>
      <c r="AI119" s="18" t="s">
        <v>1306</v>
      </c>
      <c r="AJ119" s="18"/>
      <c r="AK119" s="31" t="s">
        <v>1309</v>
      </c>
      <c r="AL119" s="18" t="s">
        <v>1306</v>
      </c>
      <c r="AM119" s="18"/>
      <c r="AN119" s="31" t="s">
        <v>1309</v>
      </c>
      <c r="AO119" s="18" t="s">
        <v>1306</v>
      </c>
      <c r="AP119" s="18"/>
      <c r="AQ119" s="31" t="s">
        <v>1309</v>
      </c>
      <c r="AR119" s="18" t="s">
        <v>1306</v>
      </c>
      <c r="AS119" s="190">
        <v>6000</v>
      </c>
      <c r="AT119" s="68">
        <f t="shared" si="1"/>
        <v>0</v>
      </c>
    </row>
    <row r="120" spans="1:46" ht="22.5" x14ac:dyDescent="0.25">
      <c r="A120" s="7" t="s">
        <v>290</v>
      </c>
      <c r="B120" s="8" t="s">
        <v>910</v>
      </c>
      <c r="C120" s="10" t="s">
        <v>291</v>
      </c>
      <c r="D120" s="121" t="s">
        <v>853</v>
      </c>
      <c r="E120" s="178" t="s">
        <v>1247</v>
      </c>
      <c r="F120" s="21">
        <v>1</v>
      </c>
      <c r="G120" s="189">
        <v>6000</v>
      </c>
      <c r="H120" s="189">
        <v>6000</v>
      </c>
      <c r="I120" s="189">
        <v>6000</v>
      </c>
      <c r="J120" s="202">
        <v>43928.370821759258</v>
      </c>
      <c r="K120" s="18" t="s">
        <v>1306</v>
      </c>
      <c r="L120" s="18"/>
      <c r="M120" s="31" t="s">
        <v>1309</v>
      </c>
      <c r="N120" s="18" t="s">
        <v>1306</v>
      </c>
      <c r="O120" s="18"/>
      <c r="P120" s="31" t="s">
        <v>1309</v>
      </c>
      <c r="Q120" s="18" t="s">
        <v>1306</v>
      </c>
      <c r="R120" s="18"/>
      <c r="S120" s="31" t="s">
        <v>1309</v>
      </c>
      <c r="T120" s="18" t="s">
        <v>1306</v>
      </c>
      <c r="U120" s="18"/>
      <c r="V120" s="31" t="s">
        <v>1309</v>
      </c>
      <c r="W120" s="18" t="s">
        <v>1306</v>
      </c>
      <c r="X120" s="18"/>
      <c r="Y120" s="31" t="s">
        <v>1309</v>
      </c>
      <c r="Z120" s="18" t="s">
        <v>1306</v>
      </c>
      <c r="AA120" s="18"/>
      <c r="AB120" s="31" t="s">
        <v>1309</v>
      </c>
      <c r="AC120" s="18" t="s">
        <v>1306</v>
      </c>
      <c r="AD120" s="18"/>
      <c r="AE120" s="31" t="s">
        <v>1309</v>
      </c>
      <c r="AF120" s="18" t="s">
        <v>1306</v>
      </c>
      <c r="AG120" s="18"/>
      <c r="AH120" s="31" t="s">
        <v>1309</v>
      </c>
      <c r="AI120" s="18" t="s">
        <v>1306</v>
      </c>
      <c r="AJ120" s="18"/>
      <c r="AK120" s="31" t="s">
        <v>1309</v>
      </c>
      <c r="AL120" s="18" t="s">
        <v>1306</v>
      </c>
      <c r="AM120" s="18"/>
      <c r="AN120" s="31" t="s">
        <v>1309</v>
      </c>
      <c r="AO120" s="18" t="s">
        <v>1306</v>
      </c>
      <c r="AP120" s="18"/>
      <c r="AQ120" s="31" t="s">
        <v>1309</v>
      </c>
      <c r="AR120" s="18" t="s">
        <v>1306</v>
      </c>
      <c r="AS120" s="190">
        <v>6000</v>
      </c>
      <c r="AT120" s="68">
        <f t="shared" si="1"/>
        <v>0</v>
      </c>
    </row>
    <row r="121" spans="1:46" ht="22.5" x14ac:dyDescent="0.25">
      <c r="A121" s="7" t="s">
        <v>608</v>
      </c>
      <c r="B121" s="8" t="s">
        <v>912</v>
      </c>
      <c r="C121" s="9" t="s">
        <v>609</v>
      </c>
      <c r="D121" s="33" t="s">
        <v>1107</v>
      </c>
      <c r="E121" s="178" t="s">
        <v>610</v>
      </c>
      <c r="F121" s="21">
        <v>1</v>
      </c>
      <c r="G121" s="189">
        <v>6000</v>
      </c>
      <c r="H121" s="189">
        <v>6000</v>
      </c>
      <c r="I121" s="189">
        <v>6000</v>
      </c>
      <c r="J121" s="202">
        <v>43928.370821759258</v>
      </c>
      <c r="K121" s="18" t="s">
        <v>1306</v>
      </c>
      <c r="L121" s="86"/>
      <c r="M121" s="31" t="s">
        <v>1309</v>
      </c>
      <c r="N121" s="18" t="s">
        <v>1306</v>
      </c>
      <c r="O121" s="86"/>
      <c r="P121" s="31" t="s">
        <v>1309</v>
      </c>
      <c r="Q121" s="18" t="s">
        <v>1306</v>
      </c>
      <c r="R121" s="86"/>
      <c r="S121" s="31" t="s">
        <v>1309</v>
      </c>
      <c r="T121" s="18" t="s">
        <v>1306</v>
      </c>
      <c r="U121" s="86"/>
      <c r="V121" s="31" t="s">
        <v>1309</v>
      </c>
      <c r="W121" s="18" t="s">
        <v>1306</v>
      </c>
      <c r="X121" s="86"/>
      <c r="Y121" s="31" t="s">
        <v>1309</v>
      </c>
      <c r="Z121" s="18" t="s">
        <v>1306</v>
      </c>
      <c r="AA121" s="86"/>
      <c r="AB121" s="31" t="s">
        <v>1309</v>
      </c>
      <c r="AC121" s="18" t="s">
        <v>1306</v>
      </c>
      <c r="AD121" s="86"/>
      <c r="AE121" s="31" t="s">
        <v>1309</v>
      </c>
      <c r="AF121" s="18" t="s">
        <v>1306</v>
      </c>
      <c r="AG121" s="86"/>
      <c r="AH121" s="31" t="s">
        <v>1309</v>
      </c>
      <c r="AI121" s="18" t="s">
        <v>1306</v>
      </c>
      <c r="AJ121" s="86"/>
      <c r="AK121" s="31" t="s">
        <v>1309</v>
      </c>
      <c r="AL121" s="18" t="s">
        <v>1306</v>
      </c>
      <c r="AM121" s="86"/>
      <c r="AN121" s="31" t="s">
        <v>1309</v>
      </c>
      <c r="AO121" s="18" t="s">
        <v>1306</v>
      </c>
      <c r="AP121" s="86"/>
      <c r="AQ121" s="31" t="s">
        <v>1309</v>
      </c>
      <c r="AR121" s="18" t="s">
        <v>1306</v>
      </c>
      <c r="AS121" s="190">
        <v>6000</v>
      </c>
      <c r="AT121" s="68">
        <f t="shared" si="1"/>
        <v>0</v>
      </c>
    </row>
    <row r="122" spans="1:46" ht="22.5" x14ac:dyDescent="0.25">
      <c r="A122" s="7" t="s">
        <v>219</v>
      </c>
      <c r="B122" s="8" t="s">
        <v>920</v>
      </c>
      <c r="C122" s="10" t="s">
        <v>220</v>
      </c>
      <c r="D122" s="121" t="s">
        <v>855</v>
      </c>
      <c r="E122" s="178" t="s">
        <v>1248</v>
      </c>
      <c r="F122" s="21">
        <v>1</v>
      </c>
      <c r="G122" s="189">
        <v>6000</v>
      </c>
      <c r="H122" s="189">
        <v>6000</v>
      </c>
      <c r="I122" s="189">
        <v>6000</v>
      </c>
      <c r="J122" s="202">
        <v>43928.370821759258</v>
      </c>
      <c r="K122" s="18" t="s">
        <v>1306</v>
      </c>
      <c r="L122" s="18"/>
      <c r="M122" s="31" t="s">
        <v>1309</v>
      </c>
      <c r="N122" s="18" t="s">
        <v>1306</v>
      </c>
      <c r="O122" s="18"/>
      <c r="P122" s="31" t="s">
        <v>1309</v>
      </c>
      <c r="Q122" s="18" t="s">
        <v>1306</v>
      </c>
      <c r="R122" s="18"/>
      <c r="S122" s="31" t="s">
        <v>1309</v>
      </c>
      <c r="T122" s="18" t="s">
        <v>1306</v>
      </c>
      <c r="U122" s="18"/>
      <c r="V122" s="31" t="s">
        <v>1309</v>
      </c>
      <c r="W122" s="18" t="s">
        <v>1306</v>
      </c>
      <c r="X122" s="18"/>
      <c r="Y122" s="31" t="s">
        <v>1309</v>
      </c>
      <c r="Z122" s="18" t="s">
        <v>1306</v>
      </c>
      <c r="AA122" s="18"/>
      <c r="AB122" s="31" t="s">
        <v>1309</v>
      </c>
      <c r="AC122" s="18" t="s">
        <v>1306</v>
      </c>
      <c r="AD122" s="18"/>
      <c r="AE122" s="31" t="s">
        <v>1309</v>
      </c>
      <c r="AF122" s="18" t="s">
        <v>1306</v>
      </c>
      <c r="AG122" s="18"/>
      <c r="AH122" s="31" t="s">
        <v>1309</v>
      </c>
      <c r="AI122" s="18" t="s">
        <v>1306</v>
      </c>
      <c r="AJ122" s="18"/>
      <c r="AK122" s="31" t="s">
        <v>1309</v>
      </c>
      <c r="AL122" s="18" t="s">
        <v>1306</v>
      </c>
      <c r="AM122" s="18"/>
      <c r="AN122" s="31" t="s">
        <v>1309</v>
      </c>
      <c r="AO122" s="18" t="s">
        <v>1306</v>
      </c>
      <c r="AP122" s="18"/>
      <c r="AQ122" s="31" t="s">
        <v>1309</v>
      </c>
      <c r="AR122" s="18" t="s">
        <v>1306</v>
      </c>
      <c r="AS122" s="190">
        <v>6000</v>
      </c>
      <c r="AT122" s="68">
        <f t="shared" si="1"/>
        <v>0</v>
      </c>
    </row>
    <row r="123" spans="1:46" ht="22.5" x14ac:dyDescent="0.25">
      <c r="A123" s="7" t="s">
        <v>532</v>
      </c>
      <c r="B123" s="8" t="s">
        <v>918</v>
      </c>
      <c r="C123" s="9" t="s">
        <v>533</v>
      </c>
      <c r="D123" s="121" t="s">
        <v>807</v>
      </c>
      <c r="E123" s="178" t="s">
        <v>1249</v>
      </c>
      <c r="F123" s="21">
        <v>1</v>
      </c>
      <c r="G123" s="189">
        <v>6000</v>
      </c>
      <c r="H123" s="189">
        <v>6000</v>
      </c>
      <c r="I123" s="189">
        <v>6000</v>
      </c>
      <c r="J123" s="202">
        <v>43928.370821759258</v>
      </c>
      <c r="K123" s="18" t="s">
        <v>1306</v>
      </c>
      <c r="L123" s="18"/>
      <c r="M123" s="31" t="s">
        <v>1309</v>
      </c>
      <c r="N123" s="18" t="s">
        <v>1306</v>
      </c>
      <c r="O123" s="18"/>
      <c r="P123" s="31" t="s">
        <v>1309</v>
      </c>
      <c r="Q123" s="18" t="s">
        <v>1306</v>
      </c>
      <c r="R123" s="18"/>
      <c r="S123" s="31" t="s">
        <v>1309</v>
      </c>
      <c r="T123" s="18" t="s">
        <v>1306</v>
      </c>
      <c r="U123" s="18"/>
      <c r="V123" s="31" t="s">
        <v>1309</v>
      </c>
      <c r="W123" s="18" t="s">
        <v>1306</v>
      </c>
      <c r="X123" s="18"/>
      <c r="Y123" s="31" t="s">
        <v>1309</v>
      </c>
      <c r="Z123" s="18" t="s">
        <v>1306</v>
      </c>
      <c r="AA123" s="18"/>
      <c r="AB123" s="31" t="s">
        <v>1309</v>
      </c>
      <c r="AC123" s="18" t="s">
        <v>1306</v>
      </c>
      <c r="AD123" s="18"/>
      <c r="AE123" s="31" t="s">
        <v>1309</v>
      </c>
      <c r="AF123" s="18" t="s">
        <v>1306</v>
      </c>
      <c r="AG123" s="18"/>
      <c r="AH123" s="31" t="s">
        <v>1309</v>
      </c>
      <c r="AI123" s="18" t="s">
        <v>1306</v>
      </c>
      <c r="AJ123" s="18"/>
      <c r="AK123" s="31" t="s">
        <v>1309</v>
      </c>
      <c r="AL123" s="18" t="s">
        <v>1306</v>
      </c>
      <c r="AM123" s="18"/>
      <c r="AN123" s="31" t="s">
        <v>1309</v>
      </c>
      <c r="AO123" s="18" t="s">
        <v>1306</v>
      </c>
      <c r="AP123" s="18"/>
      <c r="AQ123" s="31" t="s">
        <v>1309</v>
      </c>
      <c r="AR123" s="18" t="s">
        <v>1306</v>
      </c>
      <c r="AS123" s="190">
        <v>6000</v>
      </c>
      <c r="AT123" s="68">
        <f t="shared" si="1"/>
        <v>0</v>
      </c>
    </row>
    <row r="124" spans="1:46" ht="22.5" x14ac:dyDescent="0.25">
      <c r="A124" s="7" t="s">
        <v>925</v>
      </c>
      <c r="B124" s="8" t="s">
        <v>913</v>
      </c>
      <c r="C124" s="9" t="s">
        <v>566</v>
      </c>
      <c r="D124" s="121" t="s">
        <v>806</v>
      </c>
      <c r="E124" s="178" t="s">
        <v>1250</v>
      </c>
      <c r="F124" s="21">
        <v>1</v>
      </c>
      <c r="G124" s="189">
        <v>12000</v>
      </c>
      <c r="H124" s="189">
        <v>12000</v>
      </c>
      <c r="I124" s="189">
        <v>12000</v>
      </c>
      <c r="J124" s="202">
        <v>43934.367511574077</v>
      </c>
      <c r="K124" s="18" t="s">
        <v>1306</v>
      </c>
      <c r="L124" s="18"/>
      <c r="M124" s="31" t="s">
        <v>1309</v>
      </c>
      <c r="N124" s="18" t="s">
        <v>1306</v>
      </c>
      <c r="O124" s="18"/>
      <c r="P124" s="31" t="s">
        <v>1309</v>
      </c>
      <c r="Q124" s="18" t="s">
        <v>1306</v>
      </c>
      <c r="R124" s="18"/>
      <c r="S124" s="31" t="s">
        <v>1309</v>
      </c>
      <c r="T124" s="18" t="s">
        <v>1306</v>
      </c>
      <c r="U124" s="18"/>
      <c r="V124" s="31" t="s">
        <v>1309</v>
      </c>
      <c r="W124" s="18" t="s">
        <v>1306</v>
      </c>
      <c r="X124" s="18"/>
      <c r="Y124" s="31" t="s">
        <v>1309</v>
      </c>
      <c r="Z124" s="18" t="s">
        <v>1306</v>
      </c>
      <c r="AA124" s="18"/>
      <c r="AB124" s="31" t="s">
        <v>1309</v>
      </c>
      <c r="AC124" s="18" t="s">
        <v>1306</v>
      </c>
      <c r="AD124" s="18"/>
      <c r="AE124" s="31" t="s">
        <v>1309</v>
      </c>
      <c r="AF124" s="18" t="s">
        <v>1306</v>
      </c>
      <c r="AG124" s="18"/>
      <c r="AH124" s="31" t="s">
        <v>1309</v>
      </c>
      <c r="AI124" s="18" t="s">
        <v>1306</v>
      </c>
      <c r="AJ124" s="18"/>
      <c r="AK124" s="31" t="s">
        <v>1309</v>
      </c>
      <c r="AL124" s="18" t="s">
        <v>1306</v>
      </c>
      <c r="AM124" s="18"/>
      <c r="AN124" s="31" t="s">
        <v>1309</v>
      </c>
      <c r="AO124" s="18" t="s">
        <v>1306</v>
      </c>
      <c r="AP124" s="18"/>
      <c r="AQ124" s="31" t="s">
        <v>1309</v>
      </c>
      <c r="AR124" s="18" t="s">
        <v>1306</v>
      </c>
      <c r="AS124" s="190">
        <v>12000</v>
      </c>
      <c r="AT124" s="68">
        <f t="shared" si="1"/>
        <v>0</v>
      </c>
    </row>
    <row r="125" spans="1:46" ht="22.5" x14ac:dyDescent="0.25">
      <c r="A125" s="7" t="s">
        <v>169</v>
      </c>
      <c r="B125" s="8" t="s">
        <v>906</v>
      </c>
      <c r="C125" s="10" t="s">
        <v>170</v>
      </c>
      <c r="D125" s="33" t="s">
        <v>1108</v>
      </c>
      <c r="E125" s="178" t="s">
        <v>1251</v>
      </c>
      <c r="F125" s="21">
        <v>1</v>
      </c>
      <c r="G125" s="189">
        <v>16000</v>
      </c>
      <c r="H125" s="189">
        <v>16000</v>
      </c>
      <c r="I125" s="189">
        <v>16000</v>
      </c>
      <c r="J125" s="202">
        <v>43928.370821759258</v>
      </c>
      <c r="K125" s="18" t="s">
        <v>1306</v>
      </c>
      <c r="L125" s="86"/>
      <c r="M125" s="31" t="s">
        <v>1309</v>
      </c>
      <c r="N125" s="18" t="s">
        <v>1306</v>
      </c>
      <c r="O125" s="86"/>
      <c r="P125" s="31" t="s">
        <v>1309</v>
      </c>
      <c r="Q125" s="18" t="s">
        <v>1306</v>
      </c>
      <c r="R125" s="86"/>
      <c r="S125" s="31" t="s">
        <v>1309</v>
      </c>
      <c r="T125" s="18" t="s">
        <v>1306</v>
      </c>
      <c r="U125" s="86"/>
      <c r="V125" s="31" t="s">
        <v>1309</v>
      </c>
      <c r="W125" s="18" t="s">
        <v>1306</v>
      </c>
      <c r="X125" s="86"/>
      <c r="Y125" s="31" t="s">
        <v>1309</v>
      </c>
      <c r="Z125" s="18" t="s">
        <v>1306</v>
      </c>
      <c r="AA125" s="86"/>
      <c r="AB125" s="31" t="s">
        <v>1309</v>
      </c>
      <c r="AC125" s="18" t="s">
        <v>1306</v>
      </c>
      <c r="AD125" s="86"/>
      <c r="AE125" s="31" t="s">
        <v>1309</v>
      </c>
      <c r="AF125" s="18" t="s">
        <v>1306</v>
      </c>
      <c r="AG125" s="86"/>
      <c r="AH125" s="31" t="s">
        <v>1309</v>
      </c>
      <c r="AI125" s="18" t="s">
        <v>1306</v>
      </c>
      <c r="AJ125" s="86"/>
      <c r="AK125" s="31" t="s">
        <v>1309</v>
      </c>
      <c r="AL125" s="18" t="s">
        <v>1306</v>
      </c>
      <c r="AM125" s="86"/>
      <c r="AN125" s="31" t="s">
        <v>1309</v>
      </c>
      <c r="AO125" s="18" t="s">
        <v>1306</v>
      </c>
      <c r="AP125" s="86"/>
      <c r="AQ125" s="31" t="s">
        <v>1309</v>
      </c>
      <c r="AR125" s="18" t="s">
        <v>1306</v>
      </c>
      <c r="AS125" s="190">
        <v>16000</v>
      </c>
      <c r="AT125" s="68">
        <f t="shared" si="1"/>
        <v>0</v>
      </c>
    </row>
    <row r="126" spans="1:46" ht="22.5" x14ac:dyDescent="0.25">
      <c r="A126" s="7" t="s">
        <v>926</v>
      </c>
      <c r="B126" s="8" t="s">
        <v>912</v>
      </c>
      <c r="C126" s="9" t="s">
        <v>630</v>
      </c>
      <c r="D126" s="21" t="s">
        <v>1109</v>
      </c>
      <c r="E126" s="178" t="s">
        <v>1252</v>
      </c>
      <c r="F126" s="21">
        <v>1</v>
      </c>
      <c r="G126" s="189">
        <v>6000</v>
      </c>
      <c r="H126" s="189">
        <v>6000</v>
      </c>
      <c r="I126" s="189">
        <v>6000</v>
      </c>
      <c r="J126" s="202">
        <v>43928.370821759258</v>
      </c>
      <c r="K126" s="18" t="s">
        <v>1306</v>
      </c>
      <c r="L126" s="86"/>
      <c r="M126" s="31" t="s">
        <v>1309</v>
      </c>
      <c r="N126" s="18" t="s">
        <v>1306</v>
      </c>
      <c r="O126" s="86"/>
      <c r="P126" s="31" t="s">
        <v>1309</v>
      </c>
      <c r="Q126" s="18" t="s">
        <v>1306</v>
      </c>
      <c r="R126" s="86"/>
      <c r="S126" s="31" t="s">
        <v>1309</v>
      </c>
      <c r="T126" s="18" t="s">
        <v>1306</v>
      </c>
      <c r="U126" s="86"/>
      <c r="V126" s="31" t="s">
        <v>1309</v>
      </c>
      <c r="W126" s="18" t="s">
        <v>1306</v>
      </c>
      <c r="X126" s="86"/>
      <c r="Y126" s="31" t="s">
        <v>1309</v>
      </c>
      <c r="Z126" s="18" t="s">
        <v>1306</v>
      </c>
      <c r="AA126" s="86"/>
      <c r="AB126" s="31" t="s">
        <v>1309</v>
      </c>
      <c r="AC126" s="18" t="s">
        <v>1306</v>
      </c>
      <c r="AD126" s="86"/>
      <c r="AE126" s="31" t="s">
        <v>1309</v>
      </c>
      <c r="AF126" s="18" t="s">
        <v>1306</v>
      </c>
      <c r="AG126" s="86"/>
      <c r="AH126" s="31" t="s">
        <v>1309</v>
      </c>
      <c r="AI126" s="18" t="s">
        <v>1306</v>
      </c>
      <c r="AJ126" s="86"/>
      <c r="AK126" s="31" t="s">
        <v>1309</v>
      </c>
      <c r="AL126" s="18" t="s">
        <v>1306</v>
      </c>
      <c r="AM126" s="86"/>
      <c r="AN126" s="31" t="s">
        <v>1309</v>
      </c>
      <c r="AO126" s="18" t="s">
        <v>1306</v>
      </c>
      <c r="AP126" s="86"/>
      <c r="AQ126" s="31" t="s">
        <v>1309</v>
      </c>
      <c r="AR126" s="18" t="s">
        <v>1306</v>
      </c>
      <c r="AS126" s="190">
        <v>6000</v>
      </c>
      <c r="AT126" s="68">
        <f t="shared" si="1"/>
        <v>0</v>
      </c>
    </row>
    <row r="127" spans="1:46" ht="22.5" x14ac:dyDescent="0.25">
      <c r="A127" s="7" t="s">
        <v>5</v>
      </c>
      <c r="B127" s="8" t="s">
        <v>910</v>
      </c>
      <c r="C127" s="10" t="s">
        <v>6</v>
      </c>
      <c r="D127" s="21" t="s">
        <v>1110</v>
      </c>
      <c r="E127" s="178" t="s">
        <v>1253</v>
      </c>
      <c r="F127" s="21">
        <v>1</v>
      </c>
      <c r="G127" s="189">
        <v>12000</v>
      </c>
      <c r="H127" s="189">
        <v>12000</v>
      </c>
      <c r="I127" s="189">
        <v>12000</v>
      </c>
      <c r="J127" s="202">
        <v>43928.370821759258</v>
      </c>
      <c r="K127" s="18" t="s">
        <v>1306</v>
      </c>
      <c r="L127" s="86"/>
      <c r="M127" s="31" t="s">
        <v>1309</v>
      </c>
      <c r="N127" s="18" t="s">
        <v>1306</v>
      </c>
      <c r="O127" s="86"/>
      <c r="P127" s="31" t="s">
        <v>1309</v>
      </c>
      <c r="Q127" s="18" t="s">
        <v>1306</v>
      </c>
      <c r="R127" s="86"/>
      <c r="S127" s="31" t="s">
        <v>1309</v>
      </c>
      <c r="T127" s="18" t="s">
        <v>1306</v>
      </c>
      <c r="U127" s="86"/>
      <c r="V127" s="31" t="s">
        <v>1309</v>
      </c>
      <c r="W127" s="18" t="s">
        <v>1306</v>
      </c>
      <c r="X127" s="86"/>
      <c r="Y127" s="31" t="s">
        <v>1309</v>
      </c>
      <c r="Z127" s="18" t="s">
        <v>1306</v>
      </c>
      <c r="AA127" s="86"/>
      <c r="AB127" s="31" t="s">
        <v>1309</v>
      </c>
      <c r="AC127" s="18" t="s">
        <v>1306</v>
      </c>
      <c r="AD127" s="86"/>
      <c r="AE127" s="31" t="s">
        <v>1309</v>
      </c>
      <c r="AF127" s="18" t="s">
        <v>1306</v>
      </c>
      <c r="AG127" s="86"/>
      <c r="AH127" s="31" t="s">
        <v>1309</v>
      </c>
      <c r="AI127" s="18" t="s">
        <v>1306</v>
      </c>
      <c r="AJ127" s="86"/>
      <c r="AK127" s="31" t="s">
        <v>1309</v>
      </c>
      <c r="AL127" s="18" t="s">
        <v>1306</v>
      </c>
      <c r="AM127" s="86"/>
      <c r="AN127" s="31" t="s">
        <v>1309</v>
      </c>
      <c r="AO127" s="18" t="s">
        <v>1306</v>
      </c>
      <c r="AP127" s="86"/>
      <c r="AQ127" s="31" t="s">
        <v>1309</v>
      </c>
      <c r="AR127" s="18" t="s">
        <v>1306</v>
      </c>
      <c r="AS127" s="190">
        <v>12000</v>
      </c>
      <c r="AT127" s="68">
        <f t="shared" si="1"/>
        <v>0</v>
      </c>
    </row>
    <row r="128" spans="1:46" ht="22.5" x14ac:dyDescent="0.25">
      <c r="A128" s="7" t="s">
        <v>568</v>
      </c>
      <c r="B128" s="8" t="s">
        <v>917</v>
      </c>
      <c r="C128" s="9" t="s">
        <v>569</v>
      </c>
      <c r="D128" s="33" t="s">
        <v>1111</v>
      </c>
      <c r="E128" s="33" t="s">
        <v>1254</v>
      </c>
      <c r="F128" s="21">
        <v>1</v>
      </c>
      <c r="G128" s="189">
        <v>6000</v>
      </c>
      <c r="H128" s="189">
        <v>6000</v>
      </c>
      <c r="I128" s="189">
        <v>6000</v>
      </c>
      <c r="J128" s="202">
        <v>43928.370821759258</v>
      </c>
      <c r="K128" s="18" t="s">
        <v>1306</v>
      </c>
      <c r="L128" s="86"/>
      <c r="M128" s="31" t="s">
        <v>1309</v>
      </c>
      <c r="N128" s="18" t="s">
        <v>1306</v>
      </c>
      <c r="O128" s="86"/>
      <c r="P128" s="31" t="s">
        <v>1309</v>
      </c>
      <c r="Q128" s="18" t="s">
        <v>1306</v>
      </c>
      <c r="R128" s="86"/>
      <c r="S128" s="31" t="s">
        <v>1309</v>
      </c>
      <c r="T128" s="18" t="s">
        <v>1306</v>
      </c>
      <c r="U128" s="86"/>
      <c r="V128" s="31" t="s">
        <v>1309</v>
      </c>
      <c r="W128" s="18" t="s">
        <v>1306</v>
      </c>
      <c r="X128" s="86"/>
      <c r="Y128" s="31" t="s">
        <v>1309</v>
      </c>
      <c r="Z128" s="18" t="s">
        <v>1306</v>
      </c>
      <c r="AA128" s="86"/>
      <c r="AB128" s="31" t="s">
        <v>1309</v>
      </c>
      <c r="AC128" s="18" t="s">
        <v>1306</v>
      </c>
      <c r="AD128" s="86"/>
      <c r="AE128" s="31" t="s">
        <v>1309</v>
      </c>
      <c r="AF128" s="18" t="s">
        <v>1306</v>
      </c>
      <c r="AG128" s="86"/>
      <c r="AH128" s="31" t="s">
        <v>1309</v>
      </c>
      <c r="AI128" s="18" t="s">
        <v>1306</v>
      </c>
      <c r="AJ128" s="86"/>
      <c r="AK128" s="31" t="s">
        <v>1309</v>
      </c>
      <c r="AL128" s="18" t="s">
        <v>1306</v>
      </c>
      <c r="AM128" s="86"/>
      <c r="AN128" s="31" t="s">
        <v>1309</v>
      </c>
      <c r="AO128" s="18" t="s">
        <v>1306</v>
      </c>
      <c r="AP128" s="86"/>
      <c r="AQ128" s="31" t="s">
        <v>1309</v>
      </c>
      <c r="AR128" s="18" t="s">
        <v>1306</v>
      </c>
      <c r="AS128" s="190">
        <v>6000</v>
      </c>
      <c r="AT128" s="68">
        <f t="shared" si="1"/>
        <v>0</v>
      </c>
    </row>
    <row r="129" spans="1:46" ht="22.5" x14ac:dyDescent="0.25">
      <c r="A129" s="7" t="s">
        <v>310</v>
      </c>
      <c r="B129" s="8" t="s">
        <v>909</v>
      </c>
      <c r="C129" s="10" t="s">
        <v>311</v>
      </c>
      <c r="D129" s="121" t="s">
        <v>858</v>
      </c>
      <c r="E129" s="178" t="s">
        <v>1255</v>
      </c>
      <c r="F129" s="21">
        <v>1</v>
      </c>
      <c r="G129" s="189">
        <v>16000</v>
      </c>
      <c r="H129" s="189">
        <v>16000</v>
      </c>
      <c r="I129" s="189">
        <v>16000</v>
      </c>
      <c r="J129" s="202">
        <v>43928.370821759258</v>
      </c>
      <c r="K129" s="18" t="s">
        <v>1306</v>
      </c>
      <c r="L129" s="18"/>
      <c r="M129" s="31" t="s">
        <v>1309</v>
      </c>
      <c r="N129" s="18" t="s">
        <v>1306</v>
      </c>
      <c r="O129" s="18"/>
      <c r="P129" s="31" t="s">
        <v>1309</v>
      </c>
      <c r="Q129" s="18" t="s">
        <v>1306</v>
      </c>
      <c r="R129" s="18"/>
      <c r="S129" s="31" t="s">
        <v>1309</v>
      </c>
      <c r="T129" s="18" t="s">
        <v>1306</v>
      </c>
      <c r="U129" s="18"/>
      <c r="V129" s="31" t="s">
        <v>1309</v>
      </c>
      <c r="W129" s="18" t="s">
        <v>1306</v>
      </c>
      <c r="X129" s="18"/>
      <c r="Y129" s="31" t="s">
        <v>1309</v>
      </c>
      <c r="Z129" s="18" t="s">
        <v>1306</v>
      </c>
      <c r="AA129" s="18"/>
      <c r="AB129" s="31" t="s">
        <v>1309</v>
      </c>
      <c r="AC129" s="18" t="s">
        <v>1306</v>
      </c>
      <c r="AD129" s="18"/>
      <c r="AE129" s="31" t="s">
        <v>1309</v>
      </c>
      <c r="AF129" s="18" t="s">
        <v>1306</v>
      </c>
      <c r="AG129" s="18"/>
      <c r="AH129" s="31" t="s">
        <v>1309</v>
      </c>
      <c r="AI129" s="18" t="s">
        <v>1306</v>
      </c>
      <c r="AJ129" s="18"/>
      <c r="AK129" s="31" t="s">
        <v>1309</v>
      </c>
      <c r="AL129" s="18" t="s">
        <v>1306</v>
      </c>
      <c r="AM129" s="18"/>
      <c r="AN129" s="31" t="s">
        <v>1309</v>
      </c>
      <c r="AO129" s="18" t="s">
        <v>1306</v>
      </c>
      <c r="AP129" s="18"/>
      <c r="AQ129" s="31" t="s">
        <v>1309</v>
      </c>
      <c r="AR129" s="18" t="s">
        <v>1306</v>
      </c>
      <c r="AS129" s="190">
        <v>16000</v>
      </c>
      <c r="AT129" s="68">
        <f t="shared" si="1"/>
        <v>0</v>
      </c>
    </row>
    <row r="130" spans="1:46" ht="22.5" x14ac:dyDescent="0.25">
      <c r="A130" s="7" t="s">
        <v>188</v>
      </c>
      <c r="B130" s="8" t="s">
        <v>910</v>
      </c>
      <c r="C130" s="10" t="s">
        <v>189</v>
      </c>
      <c r="D130" s="33" t="s">
        <v>1112</v>
      </c>
      <c r="E130" s="178" t="s">
        <v>1256</v>
      </c>
      <c r="F130" s="21">
        <v>1</v>
      </c>
      <c r="G130" s="189">
        <v>6000</v>
      </c>
      <c r="H130" s="189">
        <v>6000</v>
      </c>
      <c r="I130" s="189">
        <v>6000</v>
      </c>
      <c r="J130" s="202">
        <v>43928.370821759258</v>
      </c>
      <c r="K130" s="18" t="s">
        <v>1306</v>
      </c>
      <c r="L130" s="86"/>
      <c r="M130" s="31" t="s">
        <v>1309</v>
      </c>
      <c r="N130" s="18" t="s">
        <v>1306</v>
      </c>
      <c r="O130" s="86"/>
      <c r="P130" s="31" t="s">
        <v>1309</v>
      </c>
      <c r="Q130" s="18" t="s">
        <v>1306</v>
      </c>
      <c r="R130" s="86"/>
      <c r="S130" s="31" t="s">
        <v>1309</v>
      </c>
      <c r="T130" s="18" t="s">
        <v>1306</v>
      </c>
      <c r="U130" s="86"/>
      <c r="V130" s="31" t="s">
        <v>1309</v>
      </c>
      <c r="W130" s="18" t="s">
        <v>1306</v>
      </c>
      <c r="X130" s="86"/>
      <c r="Y130" s="31" t="s">
        <v>1309</v>
      </c>
      <c r="Z130" s="18" t="s">
        <v>1306</v>
      </c>
      <c r="AA130" s="86"/>
      <c r="AB130" s="31" t="s">
        <v>1309</v>
      </c>
      <c r="AC130" s="18" t="s">
        <v>1306</v>
      </c>
      <c r="AD130" s="86"/>
      <c r="AE130" s="31" t="s">
        <v>1309</v>
      </c>
      <c r="AF130" s="18" t="s">
        <v>1306</v>
      </c>
      <c r="AG130" s="86"/>
      <c r="AH130" s="31" t="s">
        <v>1309</v>
      </c>
      <c r="AI130" s="18" t="s">
        <v>1306</v>
      </c>
      <c r="AJ130" s="86"/>
      <c r="AK130" s="31" t="s">
        <v>1309</v>
      </c>
      <c r="AL130" s="18" t="s">
        <v>1306</v>
      </c>
      <c r="AM130" s="86"/>
      <c r="AN130" s="31" t="s">
        <v>1309</v>
      </c>
      <c r="AO130" s="18" t="s">
        <v>1306</v>
      </c>
      <c r="AP130" s="86"/>
      <c r="AQ130" s="31" t="s">
        <v>1309</v>
      </c>
      <c r="AR130" s="18" t="s">
        <v>1306</v>
      </c>
      <c r="AS130" s="190">
        <v>6000</v>
      </c>
      <c r="AT130" s="68">
        <f t="shared" si="1"/>
        <v>0</v>
      </c>
    </row>
    <row r="131" spans="1:46" ht="22.5" x14ac:dyDescent="0.25">
      <c r="A131" s="7" t="s">
        <v>157</v>
      </c>
      <c r="B131" s="8" t="s">
        <v>910</v>
      </c>
      <c r="C131" s="10" t="s">
        <v>158</v>
      </c>
      <c r="D131" s="121" t="s">
        <v>860</v>
      </c>
      <c r="E131" s="178" t="s">
        <v>1257</v>
      </c>
      <c r="F131" s="21">
        <v>1</v>
      </c>
      <c r="G131" s="189">
        <v>6000</v>
      </c>
      <c r="H131" s="189">
        <v>6000</v>
      </c>
      <c r="I131" s="189">
        <v>6000</v>
      </c>
      <c r="J131" s="202">
        <v>43928.370821759258</v>
      </c>
      <c r="K131" s="18" t="s">
        <v>1306</v>
      </c>
      <c r="L131" s="18"/>
      <c r="M131" s="31" t="s">
        <v>1309</v>
      </c>
      <c r="N131" s="18" t="s">
        <v>1306</v>
      </c>
      <c r="O131" s="18"/>
      <c r="P131" s="31" t="s">
        <v>1309</v>
      </c>
      <c r="Q131" s="18" t="s">
        <v>1306</v>
      </c>
      <c r="R131" s="18"/>
      <c r="S131" s="31" t="s">
        <v>1309</v>
      </c>
      <c r="T131" s="18" t="s">
        <v>1306</v>
      </c>
      <c r="U131" s="18"/>
      <c r="V131" s="31" t="s">
        <v>1309</v>
      </c>
      <c r="W131" s="18" t="s">
        <v>1306</v>
      </c>
      <c r="X131" s="18"/>
      <c r="Y131" s="31" t="s">
        <v>1309</v>
      </c>
      <c r="Z131" s="18" t="s">
        <v>1306</v>
      </c>
      <c r="AA131" s="18"/>
      <c r="AB131" s="31" t="s">
        <v>1309</v>
      </c>
      <c r="AC131" s="18" t="s">
        <v>1306</v>
      </c>
      <c r="AD131" s="18"/>
      <c r="AE131" s="31" t="s">
        <v>1309</v>
      </c>
      <c r="AF131" s="18" t="s">
        <v>1306</v>
      </c>
      <c r="AG131" s="18"/>
      <c r="AH131" s="31" t="s">
        <v>1309</v>
      </c>
      <c r="AI131" s="18" t="s">
        <v>1306</v>
      </c>
      <c r="AJ131" s="18"/>
      <c r="AK131" s="31" t="s">
        <v>1309</v>
      </c>
      <c r="AL131" s="18" t="s">
        <v>1306</v>
      </c>
      <c r="AM131" s="18"/>
      <c r="AN131" s="31" t="s">
        <v>1309</v>
      </c>
      <c r="AO131" s="18" t="s">
        <v>1306</v>
      </c>
      <c r="AP131" s="18"/>
      <c r="AQ131" s="31" t="s">
        <v>1309</v>
      </c>
      <c r="AR131" s="18" t="s">
        <v>1306</v>
      </c>
      <c r="AS131" s="190">
        <v>6000</v>
      </c>
      <c r="AT131" s="68">
        <f t="shared" si="1"/>
        <v>0</v>
      </c>
    </row>
    <row r="132" spans="1:46" ht="22.5" x14ac:dyDescent="0.25">
      <c r="A132" s="7" t="s">
        <v>419</v>
      </c>
      <c r="B132" s="8" t="s">
        <v>911</v>
      </c>
      <c r="C132" s="9" t="s">
        <v>420</v>
      </c>
      <c r="D132" s="33" t="s">
        <v>1113</v>
      </c>
      <c r="E132" s="178" t="s">
        <v>1258</v>
      </c>
      <c r="F132" s="21">
        <v>1</v>
      </c>
      <c r="G132" s="189">
        <v>6000</v>
      </c>
      <c r="H132" s="189">
        <v>6000</v>
      </c>
      <c r="I132" s="189">
        <v>6000</v>
      </c>
      <c r="J132" s="202">
        <v>43928.370821759258</v>
      </c>
      <c r="K132" s="18" t="s">
        <v>1306</v>
      </c>
      <c r="L132" s="86"/>
      <c r="M132" s="31" t="s">
        <v>1309</v>
      </c>
      <c r="N132" s="18" t="s">
        <v>1306</v>
      </c>
      <c r="O132" s="86"/>
      <c r="P132" s="31" t="s">
        <v>1309</v>
      </c>
      <c r="Q132" s="18" t="s">
        <v>1306</v>
      </c>
      <c r="R132" s="86"/>
      <c r="S132" s="31" t="s">
        <v>1309</v>
      </c>
      <c r="T132" s="18" t="s">
        <v>1306</v>
      </c>
      <c r="U132" s="86"/>
      <c r="V132" s="31" t="s">
        <v>1309</v>
      </c>
      <c r="W132" s="18" t="s">
        <v>1306</v>
      </c>
      <c r="X132" s="86"/>
      <c r="Y132" s="31" t="s">
        <v>1309</v>
      </c>
      <c r="Z132" s="18" t="s">
        <v>1306</v>
      </c>
      <c r="AA132" s="86"/>
      <c r="AB132" s="31" t="s">
        <v>1309</v>
      </c>
      <c r="AC132" s="18" t="s">
        <v>1306</v>
      </c>
      <c r="AD132" s="86"/>
      <c r="AE132" s="31" t="s">
        <v>1309</v>
      </c>
      <c r="AF132" s="18" t="s">
        <v>1306</v>
      </c>
      <c r="AG132" s="86"/>
      <c r="AH132" s="31" t="s">
        <v>1309</v>
      </c>
      <c r="AI132" s="18" t="s">
        <v>1306</v>
      </c>
      <c r="AJ132" s="86"/>
      <c r="AK132" s="31" t="s">
        <v>1309</v>
      </c>
      <c r="AL132" s="18" t="s">
        <v>1306</v>
      </c>
      <c r="AM132" s="86"/>
      <c r="AN132" s="31" t="s">
        <v>1309</v>
      </c>
      <c r="AO132" s="18" t="s">
        <v>1306</v>
      </c>
      <c r="AP132" s="86"/>
      <c r="AQ132" s="31" t="s">
        <v>1309</v>
      </c>
      <c r="AR132" s="18" t="s">
        <v>1306</v>
      </c>
      <c r="AS132" s="190">
        <v>6000</v>
      </c>
      <c r="AT132" s="68">
        <f t="shared" ref="AT132:AT187" si="2">I132-AS132</f>
        <v>0</v>
      </c>
    </row>
    <row r="133" spans="1:46" ht="22.5" x14ac:dyDescent="0.25">
      <c r="A133" s="7" t="s">
        <v>243</v>
      </c>
      <c r="B133" s="8" t="s">
        <v>911</v>
      </c>
      <c r="C133" s="10" t="s">
        <v>244</v>
      </c>
      <c r="D133" s="21" t="s">
        <v>1114</v>
      </c>
      <c r="E133" s="178" t="s">
        <v>1259</v>
      </c>
      <c r="F133" s="21">
        <v>1</v>
      </c>
      <c r="G133" s="189">
        <v>6000</v>
      </c>
      <c r="H133" s="189">
        <v>6000</v>
      </c>
      <c r="I133" s="189">
        <v>6000</v>
      </c>
      <c r="J133" s="202">
        <v>43928.370821759258</v>
      </c>
      <c r="K133" s="18" t="s">
        <v>1306</v>
      </c>
      <c r="L133" s="86"/>
      <c r="M133" s="31" t="s">
        <v>1309</v>
      </c>
      <c r="N133" s="18" t="s">
        <v>1306</v>
      </c>
      <c r="O133" s="86"/>
      <c r="P133" s="31" t="s">
        <v>1309</v>
      </c>
      <c r="Q133" s="18" t="s">
        <v>1306</v>
      </c>
      <c r="R133" s="86"/>
      <c r="S133" s="31" t="s">
        <v>1309</v>
      </c>
      <c r="T133" s="18" t="s">
        <v>1306</v>
      </c>
      <c r="U133" s="86"/>
      <c r="V133" s="31" t="s">
        <v>1309</v>
      </c>
      <c r="W133" s="18" t="s">
        <v>1306</v>
      </c>
      <c r="X133" s="86"/>
      <c r="Y133" s="31" t="s">
        <v>1309</v>
      </c>
      <c r="Z133" s="18" t="s">
        <v>1306</v>
      </c>
      <c r="AA133" s="86"/>
      <c r="AB133" s="31" t="s">
        <v>1309</v>
      </c>
      <c r="AC133" s="18" t="s">
        <v>1306</v>
      </c>
      <c r="AD133" s="86"/>
      <c r="AE133" s="31" t="s">
        <v>1309</v>
      </c>
      <c r="AF133" s="18" t="s">
        <v>1306</v>
      </c>
      <c r="AG133" s="86"/>
      <c r="AH133" s="31" t="s">
        <v>1309</v>
      </c>
      <c r="AI133" s="18" t="s">
        <v>1306</v>
      </c>
      <c r="AJ133" s="86"/>
      <c r="AK133" s="31" t="s">
        <v>1309</v>
      </c>
      <c r="AL133" s="18" t="s">
        <v>1306</v>
      </c>
      <c r="AM133" s="86"/>
      <c r="AN133" s="31" t="s">
        <v>1309</v>
      </c>
      <c r="AO133" s="18" t="s">
        <v>1306</v>
      </c>
      <c r="AP133" s="86"/>
      <c r="AQ133" s="31" t="s">
        <v>1309</v>
      </c>
      <c r="AR133" s="18" t="s">
        <v>1306</v>
      </c>
      <c r="AS133" s="190">
        <v>6000</v>
      </c>
      <c r="AT133" s="68">
        <f t="shared" si="2"/>
        <v>0</v>
      </c>
    </row>
    <row r="134" spans="1:46" ht="22.5" x14ac:dyDescent="0.25">
      <c r="A134" s="7" t="s">
        <v>70</v>
      </c>
      <c r="B134" s="8" t="s">
        <v>907</v>
      </c>
      <c r="C134" s="10" t="s">
        <v>71</v>
      </c>
      <c r="D134" s="33" t="s">
        <v>1115</v>
      </c>
      <c r="E134" s="178" t="s">
        <v>72</v>
      </c>
      <c r="F134" s="21">
        <v>1</v>
      </c>
      <c r="G134" s="189">
        <v>6000</v>
      </c>
      <c r="H134" s="189">
        <v>6000</v>
      </c>
      <c r="I134" s="189">
        <v>6000</v>
      </c>
      <c r="J134" s="202">
        <v>43928.370821759258</v>
      </c>
      <c r="K134" s="18" t="s">
        <v>1306</v>
      </c>
      <c r="L134" s="86"/>
      <c r="M134" s="31" t="s">
        <v>1309</v>
      </c>
      <c r="N134" s="18" t="s">
        <v>1306</v>
      </c>
      <c r="O134" s="86"/>
      <c r="P134" s="31" t="s">
        <v>1309</v>
      </c>
      <c r="Q134" s="18" t="s">
        <v>1306</v>
      </c>
      <c r="R134" s="86"/>
      <c r="S134" s="31" t="s">
        <v>1309</v>
      </c>
      <c r="T134" s="18" t="s">
        <v>1306</v>
      </c>
      <c r="U134" s="86"/>
      <c r="V134" s="31" t="s">
        <v>1309</v>
      </c>
      <c r="W134" s="18" t="s">
        <v>1306</v>
      </c>
      <c r="X134" s="86"/>
      <c r="Y134" s="31" t="s">
        <v>1309</v>
      </c>
      <c r="Z134" s="18" t="s">
        <v>1306</v>
      </c>
      <c r="AA134" s="86"/>
      <c r="AB134" s="31" t="s">
        <v>1309</v>
      </c>
      <c r="AC134" s="18" t="s">
        <v>1306</v>
      </c>
      <c r="AD134" s="86"/>
      <c r="AE134" s="31" t="s">
        <v>1309</v>
      </c>
      <c r="AF134" s="18" t="s">
        <v>1306</v>
      </c>
      <c r="AG134" s="86"/>
      <c r="AH134" s="31" t="s">
        <v>1309</v>
      </c>
      <c r="AI134" s="18" t="s">
        <v>1306</v>
      </c>
      <c r="AJ134" s="86"/>
      <c r="AK134" s="31" t="s">
        <v>1309</v>
      </c>
      <c r="AL134" s="18" t="s">
        <v>1306</v>
      </c>
      <c r="AM134" s="86"/>
      <c r="AN134" s="31" t="s">
        <v>1309</v>
      </c>
      <c r="AO134" s="18" t="s">
        <v>1306</v>
      </c>
      <c r="AP134" s="86"/>
      <c r="AQ134" s="31" t="s">
        <v>1309</v>
      </c>
      <c r="AR134" s="18" t="s">
        <v>1306</v>
      </c>
      <c r="AS134" s="190">
        <v>6000</v>
      </c>
      <c r="AT134" s="68">
        <f t="shared" si="2"/>
        <v>0</v>
      </c>
    </row>
    <row r="135" spans="1:46" ht="22.5" x14ac:dyDescent="0.25">
      <c r="A135" s="7" t="s">
        <v>24</v>
      </c>
      <c r="B135" s="8" t="s">
        <v>906</v>
      </c>
      <c r="C135" s="10" t="s">
        <v>25</v>
      </c>
      <c r="D135" s="33" t="s">
        <v>1116</v>
      </c>
      <c r="E135" s="178" t="s">
        <v>1260</v>
      </c>
      <c r="F135" s="21">
        <v>1</v>
      </c>
      <c r="G135" s="189">
        <v>42000</v>
      </c>
      <c r="H135" s="189">
        <v>42000</v>
      </c>
      <c r="I135" s="189">
        <v>42000</v>
      </c>
      <c r="J135" s="202">
        <v>43928.370821759258</v>
      </c>
      <c r="K135" s="18" t="s">
        <v>1306</v>
      </c>
      <c r="L135" s="86"/>
      <c r="M135" s="31" t="s">
        <v>1309</v>
      </c>
      <c r="N135" s="18" t="s">
        <v>1306</v>
      </c>
      <c r="O135" s="86"/>
      <c r="P135" s="31" t="s">
        <v>1309</v>
      </c>
      <c r="Q135" s="18" t="s">
        <v>1306</v>
      </c>
      <c r="R135" s="86"/>
      <c r="S135" s="31" t="s">
        <v>1309</v>
      </c>
      <c r="T135" s="18" t="s">
        <v>1306</v>
      </c>
      <c r="U135" s="86"/>
      <c r="V135" s="31" t="s">
        <v>1309</v>
      </c>
      <c r="W135" s="18" t="s">
        <v>1306</v>
      </c>
      <c r="X135" s="86"/>
      <c r="Y135" s="31" t="s">
        <v>1309</v>
      </c>
      <c r="Z135" s="18" t="s">
        <v>1306</v>
      </c>
      <c r="AA135" s="86"/>
      <c r="AB135" s="31" t="s">
        <v>1309</v>
      </c>
      <c r="AC135" s="18" t="s">
        <v>1306</v>
      </c>
      <c r="AD135" s="86"/>
      <c r="AE135" s="31" t="s">
        <v>1309</v>
      </c>
      <c r="AF135" s="18" t="s">
        <v>1306</v>
      </c>
      <c r="AG135" s="86"/>
      <c r="AH135" s="31" t="s">
        <v>1309</v>
      </c>
      <c r="AI135" s="18" t="s">
        <v>1306</v>
      </c>
      <c r="AJ135" s="86"/>
      <c r="AK135" s="31" t="s">
        <v>1309</v>
      </c>
      <c r="AL135" s="18" t="s">
        <v>1306</v>
      </c>
      <c r="AM135" s="86"/>
      <c r="AN135" s="31" t="s">
        <v>1309</v>
      </c>
      <c r="AO135" s="18" t="s">
        <v>1306</v>
      </c>
      <c r="AP135" s="86"/>
      <c r="AQ135" s="31" t="s">
        <v>1309</v>
      </c>
      <c r="AR135" s="18" t="s">
        <v>1306</v>
      </c>
      <c r="AS135" s="190">
        <v>42000</v>
      </c>
      <c r="AT135" s="68">
        <f t="shared" si="2"/>
        <v>0</v>
      </c>
    </row>
    <row r="136" spans="1:46" ht="22.5" x14ac:dyDescent="0.25">
      <c r="A136" s="7" t="s">
        <v>988</v>
      </c>
      <c r="B136" s="8" t="s">
        <v>910</v>
      </c>
      <c r="C136" s="10" t="s">
        <v>68</v>
      </c>
      <c r="D136" s="33" t="s">
        <v>1117</v>
      </c>
      <c r="E136" s="178" t="s">
        <v>1261</v>
      </c>
      <c r="F136" s="21">
        <v>1</v>
      </c>
      <c r="G136" s="189">
        <v>6000</v>
      </c>
      <c r="H136" s="189">
        <v>6000</v>
      </c>
      <c r="I136" s="189">
        <v>6000</v>
      </c>
      <c r="J136" s="202">
        <v>43928.370821759258</v>
      </c>
      <c r="K136" s="18" t="s">
        <v>1306</v>
      </c>
      <c r="L136" s="86"/>
      <c r="M136" s="31" t="s">
        <v>1309</v>
      </c>
      <c r="N136" s="18" t="s">
        <v>1306</v>
      </c>
      <c r="O136" s="86"/>
      <c r="P136" s="31" t="s">
        <v>1309</v>
      </c>
      <c r="Q136" s="18" t="s">
        <v>1306</v>
      </c>
      <c r="R136" s="86"/>
      <c r="S136" s="31" t="s">
        <v>1309</v>
      </c>
      <c r="T136" s="18" t="s">
        <v>1306</v>
      </c>
      <c r="U136" s="86"/>
      <c r="V136" s="31" t="s">
        <v>1309</v>
      </c>
      <c r="W136" s="18" t="s">
        <v>1306</v>
      </c>
      <c r="X136" s="86"/>
      <c r="Y136" s="31" t="s">
        <v>1309</v>
      </c>
      <c r="Z136" s="18" t="s">
        <v>1306</v>
      </c>
      <c r="AA136" s="86"/>
      <c r="AB136" s="31" t="s">
        <v>1309</v>
      </c>
      <c r="AC136" s="18" t="s">
        <v>1306</v>
      </c>
      <c r="AD136" s="86"/>
      <c r="AE136" s="31" t="s">
        <v>1309</v>
      </c>
      <c r="AF136" s="18" t="s">
        <v>1306</v>
      </c>
      <c r="AG136" s="86"/>
      <c r="AH136" s="31" t="s">
        <v>1309</v>
      </c>
      <c r="AI136" s="18" t="s">
        <v>1306</v>
      </c>
      <c r="AJ136" s="86"/>
      <c r="AK136" s="31" t="s">
        <v>1309</v>
      </c>
      <c r="AL136" s="18" t="s">
        <v>1306</v>
      </c>
      <c r="AM136" s="86"/>
      <c r="AN136" s="31" t="s">
        <v>1309</v>
      </c>
      <c r="AO136" s="18" t="s">
        <v>1306</v>
      </c>
      <c r="AP136" s="86"/>
      <c r="AQ136" s="31" t="s">
        <v>1309</v>
      </c>
      <c r="AR136" s="18" t="s">
        <v>1306</v>
      </c>
      <c r="AS136" s="190">
        <v>6000</v>
      </c>
      <c r="AT136" s="68">
        <f t="shared" si="2"/>
        <v>0</v>
      </c>
    </row>
    <row r="137" spans="1:46" ht="22.5" x14ac:dyDescent="0.25">
      <c r="A137" s="7" t="s">
        <v>52</v>
      </c>
      <c r="B137" s="8" t="s">
        <v>911</v>
      </c>
      <c r="C137" s="10" t="s">
        <v>53</v>
      </c>
      <c r="D137" s="21" t="s">
        <v>1118</v>
      </c>
      <c r="E137" s="178" t="s">
        <v>1262</v>
      </c>
      <c r="F137" s="21">
        <v>1</v>
      </c>
      <c r="G137" s="189">
        <v>6000</v>
      </c>
      <c r="H137" s="189">
        <v>6000</v>
      </c>
      <c r="I137" s="189">
        <v>6000</v>
      </c>
      <c r="J137" s="202">
        <v>43928.370821759258</v>
      </c>
      <c r="K137" s="18" t="s">
        <v>1306</v>
      </c>
      <c r="L137" s="86"/>
      <c r="M137" s="31" t="s">
        <v>1309</v>
      </c>
      <c r="N137" s="18" t="s">
        <v>1306</v>
      </c>
      <c r="O137" s="86"/>
      <c r="P137" s="31" t="s">
        <v>1309</v>
      </c>
      <c r="Q137" s="18" t="s">
        <v>1306</v>
      </c>
      <c r="R137" s="86"/>
      <c r="S137" s="31" t="s">
        <v>1309</v>
      </c>
      <c r="T137" s="18" t="s">
        <v>1306</v>
      </c>
      <c r="U137" s="86"/>
      <c r="V137" s="31" t="s">
        <v>1309</v>
      </c>
      <c r="W137" s="18" t="s">
        <v>1306</v>
      </c>
      <c r="X137" s="86"/>
      <c r="Y137" s="31" t="s">
        <v>1309</v>
      </c>
      <c r="Z137" s="18" t="s">
        <v>1306</v>
      </c>
      <c r="AA137" s="86"/>
      <c r="AB137" s="31" t="s">
        <v>1309</v>
      </c>
      <c r="AC137" s="18" t="s">
        <v>1306</v>
      </c>
      <c r="AD137" s="86"/>
      <c r="AE137" s="31" t="s">
        <v>1309</v>
      </c>
      <c r="AF137" s="18" t="s">
        <v>1306</v>
      </c>
      <c r="AG137" s="86"/>
      <c r="AH137" s="31" t="s">
        <v>1309</v>
      </c>
      <c r="AI137" s="18" t="s">
        <v>1306</v>
      </c>
      <c r="AJ137" s="86"/>
      <c r="AK137" s="31" t="s">
        <v>1309</v>
      </c>
      <c r="AL137" s="18" t="s">
        <v>1306</v>
      </c>
      <c r="AM137" s="86"/>
      <c r="AN137" s="31" t="s">
        <v>1309</v>
      </c>
      <c r="AO137" s="18" t="s">
        <v>1306</v>
      </c>
      <c r="AP137" s="86"/>
      <c r="AQ137" s="31" t="s">
        <v>1309</v>
      </c>
      <c r="AR137" s="18" t="s">
        <v>1306</v>
      </c>
      <c r="AS137" s="190">
        <v>6000</v>
      </c>
      <c r="AT137" s="68">
        <f t="shared" si="2"/>
        <v>0</v>
      </c>
    </row>
    <row r="138" spans="1:46" ht="22.5" x14ac:dyDescent="0.25">
      <c r="A138" s="7" t="s">
        <v>989</v>
      </c>
      <c r="B138" s="8" t="s">
        <v>911</v>
      </c>
      <c r="C138" s="9" t="s">
        <v>453</v>
      </c>
      <c r="D138" s="21" t="s">
        <v>1119</v>
      </c>
      <c r="E138" s="178" t="s">
        <v>1263</v>
      </c>
      <c r="F138" s="21">
        <v>1</v>
      </c>
      <c r="G138" s="189">
        <v>6000</v>
      </c>
      <c r="H138" s="189">
        <v>6000</v>
      </c>
      <c r="I138" s="189">
        <v>6000</v>
      </c>
      <c r="J138" s="202">
        <v>43928.370821759258</v>
      </c>
      <c r="K138" s="18" t="s">
        <v>1306</v>
      </c>
      <c r="L138" s="86"/>
      <c r="M138" s="31" t="s">
        <v>1309</v>
      </c>
      <c r="N138" s="18" t="s">
        <v>1306</v>
      </c>
      <c r="O138" s="86"/>
      <c r="P138" s="31" t="s">
        <v>1309</v>
      </c>
      <c r="Q138" s="18" t="s">
        <v>1306</v>
      </c>
      <c r="R138" s="86"/>
      <c r="S138" s="31" t="s">
        <v>1309</v>
      </c>
      <c r="T138" s="18" t="s">
        <v>1306</v>
      </c>
      <c r="U138" s="86"/>
      <c r="V138" s="31" t="s">
        <v>1309</v>
      </c>
      <c r="W138" s="18" t="s">
        <v>1306</v>
      </c>
      <c r="X138" s="86"/>
      <c r="Y138" s="31" t="s">
        <v>1309</v>
      </c>
      <c r="Z138" s="18" t="s">
        <v>1306</v>
      </c>
      <c r="AA138" s="86"/>
      <c r="AB138" s="31" t="s">
        <v>1309</v>
      </c>
      <c r="AC138" s="18" t="s">
        <v>1306</v>
      </c>
      <c r="AD138" s="86"/>
      <c r="AE138" s="31" t="s">
        <v>1309</v>
      </c>
      <c r="AF138" s="18" t="s">
        <v>1306</v>
      </c>
      <c r="AG138" s="86"/>
      <c r="AH138" s="31" t="s">
        <v>1309</v>
      </c>
      <c r="AI138" s="18" t="s">
        <v>1306</v>
      </c>
      <c r="AJ138" s="86"/>
      <c r="AK138" s="31" t="s">
        <v>1309</v>
      </c>
      <c r="AL138" s="18" t="s">
        <v>1306</v>
      </c>
      <c r="AM138" s="86"/>
      <c r="AN138" s="31" t="s">
        <v>1309</v>
      </c>
      <c r="AO138" s="18" t="s">
        <v>1306</v>
      </c>
      <c r="AP138" s="86"/>
      <c r="AQ138" s="31" t="s">
        <v>1309</v>
      </c>
      <c r="AR138" s="18" t="s">
        <v>1306</v>
      </c>
      <c r="AS138" s="190">
        <v>6000</v>
      </c>
      <c r="AT138" s="68">
        <f t="shared" si="2"/>
        <v>0</v>
      </c>
    </row>
    <row r="139" spans="1:46" ht="22.5" x14ac:dyDescent="0.25">
      <c r="A139" s="7" t="s">
        <v>138</v>
      </c>
      <c r="B139" s="12" t="s">
        <v>910</v>
      </c>
      <c r="C139" s="10" t="s">
        <v>139</v>
      </c>
      <c r="D139" s="121" t="s">
        <v>862</v>
      </c>
      <c r="E139" s="178" t="s">
        <v>1264</v>
      </c>
      <c r="F139" s="21">
        <v>1</v>
      </c>
      <c r="G139" s="189">
        <v>6000</v>
      </c>
      <c r="H139" s="189">
        <v>6000</v>
      </c>
      <c r="I139" s="189">
        <v>6000</v>
      </c>
      <c r="J139" s="202">
        <v>43928.370821759258</v>
      </c>
      <c r="K139" s="18" t="s">
        <v>1306</v>
      </c>
      <c r="L139" s="18"/>
      <c r="M139" s="31" t="s">
        <v>1309</v>
      </c>
      <c r="N139" s="18" t="s">
        <v>1306</v>
      </c>
      <c r="O139" s="18"/>
      <c r="P139" s="31" t="s">
        <v>1309</v>
      </c>
      <c r="Q139" s="18" t="s">
        <v>1306</v>
      </c>
      <c r="R139" s="18"/>
      <c r="S139" s="31" t="s">
        <v>1309</v>
      </c>
      <c r="T139" s="18" t="s">
        <v>1306</v>
      </c>
      <c r="U139" s="18"/>
      <c r="V139" s="31" t="s">
        <v>1309</v>
      </c>
      <c r="W139" s="18" t="s">
        <v>1306</v>
      </c>
      <c r="X139" s="18"/>
      <c r="Y139" s="31" t="s">
        <v>1309</v>
      </c>
      <c r="Z139" s="18" t="s">
        <v>1306</v>
      </c>
      <c r="AA139" s="18"/>
      <c r="AB139" s="31" t="s">
        <v>1309</v>
      </c>
      <c r="AC139" s="18" t="s">
        <v>1306</v>
      </c>
      <c r="AD139" s="18"/>
      <c r="AE139" s="31" t="s">
        <v>1309</v>
      </c>
      <c r="AF139" s="18" t="s">
        <v>1306</v>
      </c>
      <c r="AG139" s="18"/>
      <c r="AH139" s="31" t="s">
        <v>1309</v>
      </c>
      <c r="AI139" s="18" t="s">
        <v>1306</v>
      </c>
      <c r="AJ139" s="18"/>
      <c r="AK139" s="31" t="s">
        <v>1309</v>
      </c>
      <c r="AL139" s="18" t="s">
        <v>1306</v>
      </c>
      <c r="AM139" s="18"/>
      <c r="AN139" s="31" t="s">
        <v>1309</v>
      </c>
      <c r="AO139" s="18" t="s">
        <v>1306</v>
      </c>
      <c r="AP139" s="18"/>
      <c r="AQ139" s="31" t="s">
        <v>1309</v>
      </c>
      <c r="AR139" s="18" t="s">
        <v>1306</v>
      </c>
      <c r="AS139" s="190">
        <v>6000</v>
      </c>
      <c r="AT139" s="68">
        <f t="shared" si="2"/>
        <v>0</v>
      </c>
    </row>
    <row r="140" spans="1:46" ht="22.5" x14ac:dyDescent="0.25">
      <c r="A140" s="7" t="s">
        <v>470</v>
      </c>
      <c r="B140" s="8" t="s">
        <v>918</v>
      </c>
      <c r="C140" s="9" t="s">
        <v>471</v>
      </c>
      <c r="D140" s="21" t="s">
        <v>1120</v>
      </c>
      <c r="E140" s="178" t="s">
        <v>1265</v>
      </c>
      <c r="F140" s="21">
        <v>1</v>
      </c>
      <c r="G140" s="189">
        <v>6000</v>
      </c>
      <c r="H140" s="189">
        <v>6000</v>
      </c>
      <c r="I140" s="189">
        <v>6000</v>
      </c>
      <c r="J140" s="202">
        <v>43928.370821759258</v>
      </c>
      <c r="K140" s="18" t="s">
        <v>1306</v>
      </c>
      <c r="L140" s="86"/>
      <c r="M140" s="31" t="s">
        <v>1309</v>
      </c>
      <c r="N140" s="18" t="s">
        <v>1306</v>
      </c>
      <c r="O140" s="86"/>
      <c r="P140" s="31" t="s">
        <v>1309</v>
      </c>
      <c r="Q140" s="18" t="s">
        <v>1306</v>
      </c>
      <c r="R140" s="86"/>
      <c r="S140" s="31" t="s">
        <v>1309</v>
      </c>
      <c r="T140" s="18" t="s">
        <v>1306</v>
      </c>
      <c r="U140" s="86"/>
      <c r="V140" s="31" t="s">
        <v>1309</v>
      </c>
      <c r="W140" s="18" t="s">
        <v>1306</v>
      </c>
      <c r="X140" s="86"/>
      <c r="Y140" s="31" t="s">
        <v>1309</v>
      </c>
      <c r="Z140" s="18" t="s">
        <v>1306</v>
      </c>
      <c r="AA140" s="86"/>
      <c r="AB140" s="31" t="s">
        <v>1309</v>
      </c>
      <c r="AC140" s="18" t="s">
        <v>1306</v>
      </c>
      <c r="AD140" s="86"/>
      <c r="AE140" s="31" t="s">
        <v>1309</v>
      </c>
      <c r="AF140" s="18" t="s">
        <v>1306</v>
      </c>
      <c r="AG140" s="86"/>
      <c r="AH140" s="31" t="s">
        <v>1309</v>
      </c>
      <c r="AI140" s="18" t="s">
        <v>1306</v>
      </c>
      <c r="AJ140" s="86"/>
      <c r="AK140" s="31" t="s">
        <v>1309</v>
      </c>
      <c r="AL140" s="18" t="s">
        <v>1306</v>
      </c>
      <c r="AM140" s="86"/>
      <c r="AN140" s="31" t="s">
        <v>1309</v>
      </c>
      <c r="AO140" s="18" t="s">
        <v>1306</v>
      </c>
      <c r="AP140" s="86"/>
      <c r="AQ140" s="31" t="s">
        <v>1309</v>
      </c>
      <c r="AR140" s="18" t="s">
        <v>1306</v>
      </c>
      <c r="AS140" s="190">
        <v>6000</v>
      </c>
      <c r="AT140" s="68">
        <f t="shared" si="2"/>
        <v>0</v>
      </c>
    </row>
    <row r="141" spans="1:46" ht="22.5" x14ac:dyDescent="0.25">
      <c r="A141" s="7" t="s">
        <v>395</v>
      </c>
      <c r="B141" s="8" t="s">
        <v>920</v>
      </c>
      <c r="C141" s="9" t="s">
        <v>396</v>
      </c>
      <c r="D141" s="21" t="s">
        <v>1121</v>
      </c>
      <c r="E141" s="178" t="s">
        <v>1266</v>
      </c>
      <c r="F141" s="21">
        <v>1</v>
      </c>
      <c r="G141" s="189">
        <v>12000</v>
      </c>
      <c r="H141" s="189">
        <v>12000</v>
      </c>
      <c r="I141" s="189">
        <v>12000</v>
      </c>
      <c r="J141" s="202">
        <v>43928.370821759258</v>
      </c>
      <c r="K141" s="18" t="s">
        <v>1306</v>
      </c>
      <c r="L141" s="86"/>
      <c r="M141" s="31" t="s">
        <v>1309</v>
      </c>
      <c r="N141" s="18" t="s">
        <v>1306</v>
      </c>
      <c r="O141" s="86"/>
      <c r="P141" s="31" t="s">
        <v>1309</v>
      </c>
      <c r="Q141" s="18" t="s">
        <v>1306</v>
      </c>
      <c r="R141" s="86"/>
      <c r="S141" s="31" t="s">
        <v>1309</v>
      </c>
      <c r="T141" s="18" t="s">
        <v>1306</v>
      </c>
      <c r="U141" s="86"/>
      <c r="V141" s="31" t="s">
        <v>1309</v>
      </c>
      <c r="W141" s="18" t="s">
        <v>1306</v>
      </c>
      <c r="X141" s="86"/>
      <c r="Y141" s="31" t="s">
        <v>1309</v>
      </c>
      <c r="Z141" s="18" t="s">
        <v>1306</v>
      </c>
      <c r="AA141" s="86"/>
      <c r="AB141" s="31" t="s">
        <v>1309</v>
      </c>
      <c r="AC141" s="18" t="s">
        <v>1306</v>
      </c>
      <c r="AD141" s="86"/>
      <c r="AE141" s="31" t="s">
        <v>1309</v>
      </c>
      <c r="AF141" s="18" t="s">
        <v>1306</v>
      </c>
      <c r="AG141" s="86"/>
      <c r="AH141" s="31" t="s">
        <v>1309</v>
      </c>
      <c r="AI141" s="18" t="s">
        <v>1306</v>
      </c>
      <c r="AJ141" s="86"/>
      <c r="AK141" s="31" t="s">
        <v>1309</v>
      </c>
      <c r="AL141" s="18" t="s">
        <v>1306</v>
      </c>
      <c r="AM141" s="86"/>
      <c r="AN141" s="31" t="s">
        <v>1309</v>
      </c>
      <c r="AO141" s="18" t="s">
        <v>1306</v>
      </c>
      <c r="AP141" s="86"/>
      <c r="AQ141" s="31" t="s">
        <v>1309</v>
      </c>
      <c r="AR141" s="18" t="s">
        <v>1306</v>
      </c>
      <c r="AS141" s="190">
        <v>12000</v>
      </c>
      <c r="AT141" s="68">
        <f t="shared" si="2"/>
        <v>0</v>
      </c>
    </row>
    <row r="142" spans="1:46" ht="22.5" x14ac:dyDescent="0.25">
      <c r="A142" s="7" t="s">
        <v>491</v>
      </c>
      <c r="B142" s="8" t="s">
        <v>912</v>
      </c>
      <c r="C142" s="9" t="s">
        <v>492</v>
      </c>
      <c r="D142" s="33" t="s">
        <v>1122</v>
      </c>
      <c r="E142" s="178" t="s">
        <v>1267</v>
      </c>
      <c r="F142" s="21">
        <v>1</v>
      </c>
      <c r="G142" s="189">
        <v>6000</v>
      </c>
      <c r="H142" s="189">
        <v>6000</v>
      </c>
      <c r="I142" s="189">
        <v>6000</v>
      </c>
      <c r="J142" s="202">
        <v>43930.377187500002</v>
      </c>
      <c r="K142" s="18" t="s">
        <v>1306</v>
      </c>
      <c r="L142" s="86"/>
      <c r="M142" s="31" t="s">
        <v>1309</v>
      </c>
      <c r="N142" s="18" t="s">
        <v>1306</v>
      </c>
      <c r="O142" s="86"/>
      <c r="P142" s="31" t="s">
        <v>1309</v>
      </c>
      <c r="Q142" s="18" t="s">
        <v>1306</v>
      </c>
      <c r="R142" s="86"/>
      <c r="S142" s="31" t="s">
        <v>1309</v>
      </c>
      <c r="T142" s="18" t="s">
        <v>1306</v>
      </c>
      <c r="U142" s="86"/>
      <c r="V142" s="31" t="s">
        <v>1309</v>
      </c>
      <c r="W142" s="18" t="s">
        <v>1306</v>
      </c>
      <c r="X142" s="86"/>
      <c r="Y142" s="31" t="s">
        <v>1309</v>
      </c>
      <c r="Z142" s="18" t="s">
        <v>1306</v>
      </c>
      <c r="AA142" s="86"/>
      <c r="AB142" s="31" t="s">
        <v>1309</v>
      </c>
      <c r="AC142" s="18" t="s">
        <v>1306</v>
      </c>
      <c r="AD142" s="86"/>
      <c r="AE142" s="31" t="s">
        <v>1309</v>
      </c>
      <c r="AF142" s="18" t="s">
        <v>1306</v>
      </c>
      <c r="AG142" s="86"/>
      <c r="AH142" s="31" t="s">
        <v>1309</v>
      </c>
      <c r="AI142" s="18" t="s">
        <v>1306</v>
      </c>
      <c r="AJ142" s="86"/>
      <c r="AK142" s="31" t="s">
        <v>1309</v>
      </c>
      <c r="AL142" s="18" t="s">
        <v>1306</v>
      </c>
      <c r="AM142" s="86"/>
      <c r="AN142" s="31" t="s">
        <v>1309</v>
      </c>
      <c r="AO142" s="18" t="s">
        <v>1306</v>
      </c>
      <c r="AP142" s="86"/>
      <c r="AQ142" s="31" t="s">
        <v>1309</v>
      </c>
      <c r="AR142" s="18" t="s">
        <v>1306</v>
      </c>
      <c r="AS142" s="190">
        <v>6000</v>
      </c>
      <c r="AT142" s="68">
        <f t="shared" si="2"/>
        <v>0</v>
      </c>
    </row>
    <row r="143" spans="1:46" ht="22.5" x14ac:dyDescent="0.25">
      <c r="A143" s="7" t="s">
        <v>145</v>
      </c>
      <c r="B143" s="8" t="s">
        <v>910</v>
      </c>
      <c r="C143" s="10" t="s">
        <v>146</v>
      </c>
      <c r="D143" s="21" t="s">
        <v>1123</v>
      </c>
      <c r="E143" s="178" t="s">
        <v>1268</v>
      </c>
      <c r="F143" s="21">
        <v>1</v>
      </c>
      <c r="G143" s="189">
        <v>6000</v>
      </c>
      <c r="H143" s="189">
        <v>6000</v>
      </c>
      <c r="I143" s="189">
        <v>6000</v>
      </c>
      <c r="J143" s="202">
        <v>43928.370821759258</v>
      </c>
      <c r="K143" s="18" t="s">
        <v>1306</v>
      </c>
      <c r="L143" s="86"/>
      <c r="M143" s="31" t="s">
        <v>1309</v>
      </c>
      <c r="N143" s="18" t="s">
        <v>1306</v>
      </c>
      <c r="O143" s="86"/>
      <c r="P143" s="31" t="s">
        <v>1309</v>
      </c>
      <c r="Q143" s="18" t="s">
        <v>1306</v>
      </c>
      <c r="R143" s="86"/>
      <c r="S143" s="31" t="s">
        <v>1309</v>
      </c>
      <c r="T143" s="18" t="s">
        <v>1306</v>
      </c>
      <c r="U143" s="86"/>
      <c r="V143" s="31" t="s">
        <v>1309</v>
      </c>
      <c r="W143" s="18" t="s">
        <v>1306</v>
      </c>
      <c r="X143" s="86"/>
      <c r="Y143" s="31" t="s">
        <v>1309</v>
      </c>
      <c r="Z143" s="18" t="s">
        <v>1306</v>
      </c>
      <c r="AA143" s="86"/>
      <c r="AB143" s="31" t="s">
        <v>1309</v>
      </c>
      <c r="AC143" s="18" t="s">
        <v>1306</v>
      </c>
      <c r="AD143" s="86"/>
      <c r="AE143" s="31" t="s">
        <v>1309</v>
      </c>
      <c r="AF143" s="18" t="s">
        <v>1306</v>
      </c>
      <c r="AG143" s="86"/>
      <c r="AH143" s="31" t="s">
        <v>1309</v>
      </c>
      <c r="AI143" s="18" t="s">
        <v>1306</v>
      </c>
      <c r="AJ143" s="86"/>
      <c r="AK143" s="31" t="s">
        <v>1309</v>
      </c>
      <c r="AL143" s="18" t="s">
        <v>1306</v>
      </c>
      <c r="AM143" s="86"/>
      <c r="AN143" s="31" t="s">
        <v>1309</v>
      </c>
      <c r="AO143" s="18" t="s">
        <v>1306</v>
      </c>
      <c r="AP143" s="86"/>
      <c r="AQ143" s="31" t="s">
        <v>1309</v>
      </c>
      <c r="AR143" s="18" t="s">
        <v>1306</v>
      </c>
      <c r="AS143" s="190">
        <v>6000</v>
      </c>
      <c r="AT143" s="68">
        <f t="shared" si="2"/>
        <v>0</v>
      </c>
    </row>
    <row r="144" spans="1:46" ht="22.5" x14ac:dyDescent="0.25">
      <c r="A144" s="7" t="s">
        <v>990</v>
      </c>
      <c r="B144" s="8" t="s">
        <v>914</v>
      </c>
      <c r="C144" s="10" t="s">
        <v>248</v>
      </c>
      <c r="D144" s="33" t="s">
        <v>1124</v>
      </c>
      <c r="E144" s="178" t="s">
        <v>1269</v>
      </c>
      <c r="F144" s="21">
        <v>1</v>
      </c>
      <c r="G144" s="189">
        <v>6000</v>
      </c>
      <c r="H144" s="189">
        <v>6000</v>
      </c>
      <c r="I144" s="189">
        <v>6000</v>
      </c>
      <c r="J144" s="202">
        <v>43928.370821759258</v>
      </c>
      <c r="K144" s="18" t="s">
        <v>1306</v>
      </c>
      <c r="L144" s="86"/>
      <c r="M144" s="31" t="s">
        <v>1309</v>
      </c>
      <c r="N144" s="18" t="s">
        <v>1306</v>
      </c>
      <c r="O144" s="86"/>
      <c r="P144" s="31" t="s">
        <v>1309</v>
      </c>
      <c r="Q144" s="18" t="s">
        <v>1306</v>
      </c>
      <c r="R144" s="86"/>
      <c r="S144" s="31" t="s">
        <v>1309</v>
      </c>
      <c r="T144" s="18" t="s">
        <v>1306</v>
      </c>
      <c r="U144" s="86"/>
      <c r="V144" s="31" t="s">
        <v>1309</v>
      </c>
      <c r="W144" s="18" t="s">
        <v>1306</v>
      </c>
      <c r="X144" s="86"/>
      <c r="Y144" s="31" t="s">
        <v>1309</v>
      </c>
      <c r="Z144" s="18" t="s">
        <v>1306</v>
      </c>
      <c r="AA144" s="86"/>
      <c r="AB144" s="31" t="s">
        <v>1309</v>
      </c>
      <c r="AC144" s="18" t="s">
        <v>1306</v>
      </c>
      <c r="AD144" s="86"/>
      <c r="AE144" s="31" t="s">
        <v>1309</v>
      </c>
      <c r="AF144" s="18" t="s">
        <v>1306</v>
      </c>
      <c r="AG144" s="86"/>
      <c r="AH144" s="31" t="s">
        <v>1309</v>
      </c>
      <c r="AI144" s="18" t="s">
        <v>1306</v>
      </c>
      <c r="AJ144" s="86"/>
      <c r="AK144" s="31" t="s">
        <v>1309</v>
      </c>
      <c r="AL144" s="18" t="s">
        <v>1306</v>
      </c>
      <c r="AM144" s="86"/>
      <c r="AN144" s="31" t="s">
        <v>1309</v>
      </c>
      <c r="AO144" s="18" t="s">
        <v>1306</v>
      </c>
      <c r="AP144" s="86"/>
      <c r="AQ144" s="31" t="s">
        <v>1309</v>
      </c>
      <c r="AR144" s="18" t="s">
        <v>1306</v>
      </c>
      <c r="AS144" s="190">
        <v>6000</v>
      </c>
      <c r="AT144" s="68">
        <f t="shared" si="2"/>
        <v>0</v>
      </c>
    </row>
    <row r="145" spans="1:46" ht="22.5" x14ac:dyDescent="0.25">
      <c r="A145" s="7" t="s">
        <v>991</v>
      </c>
      <c r="B145" s="8" t="s">
        <v>907</v>
      </c>
      <c r="C145" s="9" t="s">
        <v>601</v>
      </c>
      <c r="D145" s="121" t="s">
        <v>1125</v>
      </c>
      <c r="E145" s="33" t="s">
        <v>602</v>
      </c>
      <c r="F145" s="21">
        <v>1</v>
      </c>
      <c r="G145" s="189">
        <v>6000</v>
      </c>
      <c r="H145" s="189">
        <v>6000</v>
      </c>
      <c r="I145" s="189">
        <v>6000</v>
      </c>
      <c r="J145" s="202">
        <v>43928.370821759258</v>
      </c>
      <c r="K145" s="18" t="s">
        <v>1306</v>
      </c>
      <c r="L145" s="86"/>
      <c r="M145" s="31" t="s">
        <v>1309</v>
      </c>
      <c r="N145" s="18" t="s">
        <v>1306</v>
      </c>
      <c r="O145" s="86"/>
      <c r="P145" s="31" t="s">
        <v>1309</v>
      </c>
      <c r="Q145" s="18" t="s">
        <v>1306</v>
      </c>
      <c r="R145" s="86"/>
      <c r="S145" s="31" t="s">
        <v>1309</v>
      </c>
      <c r="T145" s="18" t="s">
        <v>1306</v>
      </c>
      <c r="U145" s="86"/>
      <c r="V145" s="31" t="s">
        <v>1309</v>
      </c>
      <c r="W145" s="18" t="s">
        <v>1306</v>
      </c>
      <c r="X145" s="86"/>
      <c r="Y145" s="31" t="s">
        <v>1309</v>
      </c>
      <c r="Z145" s="18" t="s">
        <v>1306</v>
      </c>
      <c r="AA145" s="86"/>
      <c r="AB145" s="31" t="s">
        <v>1309</v>
      </c>
      <c r="AC145" s="18" t="s">
        <v>1306</v>
      </c>
      <c r="AD145" s="86"/>
      <c r="AE145" s="31" t="s">
        <v>1309</v>
      </c>
      <c r="AF145" s="18" t="s">
        <v>1306</v>
      </c>
      <c r="AG145" s="86"/>
      <c r="AH145" s="31" t="s">
        <v>1309</v>
      </c>
      <c r="AI145" s="18" t="s">
        <v>1306</v>
      </c>
      <c r="AJ145" s="86"/>
      <c r="AK145" s="31" t="s">
        <v>1309</v>
      </c>
      <c r="AL145" s="18" t="s">
        <v>1306</v>
      </c>
      <c r="AM145" s="86"/>
      <c r="AN145" s="31" t="s">
        <v>1309</v>
      </c>
      <c r="AO145" s="18" t="s">
        <v>1306</v>
      </c>
      <c r="AP145" s="86"/>
      <c r="AQ145" s="31" t="s">
        <v>1309</v>
      </c>
      <c r="AR145" s="18" t="s">
        <v>1306</v>
      </c>
      <c r="AS145" s="190">
        <v>6000</v>
      </c>
      <c r="AT145" s="68">
        <f t="shared" si="2"/>
        <v>0</v>
      </c>
    </row>
    <row r="146" spans="1:46" ht="22.5" x14ac:dyDescent="0.25">
      <c r="A146" s="7" t="s">
        <v>992</v>
      </c>
      <c r="B146" s="8" t="s">
        <v>918</v>
      </c>
      <c r="C146" s="10" t="s">
        <v>240</v>
      </c>
      <c r="D146" s="21" t="s">
        <v>1126</v>
      </c>
      <c r="E146" s="178" t="s">
        <v>1270</v>
      </c>
      <c r="F146" s="21">
        <v>1</v>
      </c>
      <c r="G146" s="189">
        <v>12000</v>
      </c>
      <c r="H146" s="189">
        <v>12000</v>
      </c>
      <c r="I146" s="189">
        <v>12000</v>
      </c>
      <c r="J146" s="202">
        <v>43928.370821759258</v>
      </c>
      <c r="K146" s="18" t="s">
        <v>1306</v>
      </c>
      <c r="L146" s="86"/>
      <c r="M146" s="31" t="s">
        <v>1309</v>
      </c>
      <c r="N146" s="18" t="s">
        <v>1306</v>
      </c>
      <c r="O146" s="86"/>
      <c r="P146" s="31" t="s">
        <v>1309</v>
      </c>
      <c r="Q146" s="18" t="s">
        <v>1306</v>
      </c>
      <c r="R146" s="86"/>
      <c r="S146" s="31" t="s">
        <v>1309</v>
      </c>
      <c r="T146" s="18" t="s">
        <v>1306</v>
      </c>
      <c r="U146" s="86"/>
      <c r="V146" s="31" t="s">
        <v>1309</v>
      </c>
      <c r="W146" s="18" t="s">
        <v>1306</v>
      </c>
      <c r="X146" s="86"/>
      <c r="Y146" s="31" t="s">
        <v>1309</v>
      </c>
      <c r="Z146" s="18" t="s">
        <v>1306</v>
      </c>
      <c r="AA146" s="86"/>
      <c r="AB146" s="31" t="s">
        <v>1309</v>
      </c>
      <c r="AC146" s="18" t="s">
        <v>1306</v>
      </c>
      <c r="AD146" s="86"/>
      <c r="AE146" s="31" t="s">
        <v>1309</v>
      </c>
      <c r="AF146" s="18" t="s">
        <v>1306</v>
      </c>
      <c r="AG146" s="86"/>
      <c r="AH146" s="31" t="s">
        <v>1309</v>
      </c>
      <c r="AI146" s="18" t="s">
        <v>1306</v>
      </c>
      <c r="AJ146" s="86"/>
      <c r="AK146" s="31" t="s">
        <v>1309</v>
      </c>
      <c r="AL146" s="18" t="s">
        <v>1306</v>
      </c>
      <c r="AM146" s="86"/>
      <c r="AN146" s="31" t="s">
        <v>1309</v>
      </c>
      <c r="AO146" s="18" t="s">
        <v>1306</v>
      </c>
      <c r="AP146" s="86"/>
      <c r="AQ146" s="31" t="s">
        <v>1309</v>
      </c>
      <c r="AR146" s="18" t="s">
        <v>1306</v>
      </c>
      <c r="AS146" s="190">
        <v>12000</v>
      </c>
      <c r="AT146" s="68">
        <f t="shared" si="2"/>
        <v>0</v>
      </c>
    </row>
    <row r="147" spans="1:46" ht="22.5" x14ac:dyDescent="0.25">
      <c r="A147" s="7" t="s">
        <v>993</v>
      </c>
      <c r="B147" s="8" t="s">
        <v>914</v>
      </c>
      <c r="C147" s="9" t="s">
        <v>510</v>
      </c>
      <c r="D147" s="33" t="s">
        <v>1127</v>
      </c>
      <c r="E147" s="178" t="s">
        <v>511</v>
      </c>
      <c r="F147" s="21">
        <v>1</v>
      </c>
      <c r="G147" s="189">
        <v>6000</v>
      </c>
      <c r="H147" s="189">
        <v>6000</v>
      </c>
      <c r="I147" s="189">
        <v>6000</v>
      </c>
      <c r="J147" s="202">
        <v>43928.370821759258</v>
      </c>
      <c r="K147" s="18" t="s">
        <v>1306</v>
      </c>
      <c r="L147" s="86"/>
      <c r="M147" s="31" t="s">
        <v>1309</v>
      </c>
      <c r="N147" s="18" t="s">
        <v>1306</v>
      </c>
      <c r="O147" s="86"/>
      <c r="P147" s="31" t="s">
        <v>1309</v>
      </c>
      <c r="Q147" s="18" t="s">
        <v>1306</v>
      </c>
      <c r="R147" s="86"/>
      <c r="S147" s="31" t="s">
        <v>1309</v>
      </c>
      <c r="T147" s="18" t="s">
        <v>1306</v>
      </c>
      <c r="U147" s="86"/>
      <c r="V147" s="31" t="s">
        <v>1309</v>
      </c>
      <c r="W147" s="18" t="s">
        <v>1306</v>
      </c>
      <c r="X147" s="86"/>
      <c r="Y147" s="31" t="s">
        <v>1309</v>
      </c>
      <c r="Z147" s="18" t="s">
        <v>1306</v>
      </c>
      <c r="AA147" s="86"/>
      <c r="AB147" s="31" t="s">
        <v>1309</v>
      </c>
      <c r="AC147" s="18" t="s">
        <v>1306</v>
      </c>
      <c r="AD147" s="86"/>
      <c r="AE147" s="31" t="s">
        <v>1309</v>
      </c>
      <c r="AF147" s="18" t="s">
        <v>1306</v>
      </c>
      <c r="AG147" s="86"/>
      <c r="AH147" s="31" t="s">
        <v>1309</v>
      </c>
      <c r="AI147" s="18" t="s">
        <v>1306</v>
      </c>
      <c r="AJ147" s="86"/>
      <c r="AK147" s="31" t="s">
        <v>1309</v>
      </c>
      <c r="AL147" s="18" t="s">
        <v>1306</v>
      </c>
      <c r="AM147" s="86"/>
      <c r="AN147" s="31" t="s">
        <v>1309</v>
      </c>
      <c r="AO147" s="18" t="s">
        <v>1306</v>
      </c>
      <c r="AP147" s="86"/>
      <c r="AQ147" s="31" t="s">
        <v>1309</v>
      </c>
      <c r="AR147" s="18" t="s">
        <v>1306</v>
      </c>
      <c r="AS147" s="190">
        <v>6000</v>
      </c>
      <c r="AT147" s="68">
        <f t="shared" si="2"/>
        <v>0</v>
      </c>
    </row>
    <row r="148" spans="1:46" ht="22.5" x14ac:dyDescent="0.25">
      <c r="A148" s="7" t="s">
        <v>994</v>
      </c>
      <c r="B148" s="8" t="s">
        <v>909</v>
      </c>
      <c r="C148" s="9" t="s">
        <v>462</v>
      </c>
      <c r="D148" s="20" t="s">
        <v>880</v>
      </c>
      <c r="E148" s="178" t="s">
        <v>1271</v>
      </c>
      <c r="F148" s="21">
        <v>1</v>
      </c>
      <c r="G148" s="189">
        <v>6000</v>
      </c>
      <c r="H148" s="189">
        <v>6000</v>
      </c>
      <c r="I148" s="189">
        <v>6000</v>
      </c>
      <c r="J148" s="202">
        <v>43928.370821759258</v>
      </c>
      <c r="K148" s="18" t="s">
        <v>1306</v>
      </c>
      <c r="L148" s="18"/>
      <c r="M148" s="31" t="s">
        <v>1309</v>
      </c>
      <c r="N148" s="18" t="s">
        <v>1306</v>
      </c>
      <c r="O148" s="18"/>
      <c r="P148" s="31" t="s">
        <v>1309</v>
      </c>
      <c r="Q148" s="18" t="s">
        <v>1306</v>
      </c>
      <c r="R148" s="18"/>
      <c r="S148" s="31" t="s">
        <v>1309</v>
      </c>
      <c r="T148" s="18" t="s">
        <v>1306</v>
      </c>
      <c r="U148" s="18"/>
      <c r="V148" s="31" t="s">
        <v>1309</v>
      </c>
      <c r="W148" s="18" t="s">
        <v>1306</v>
      </c>
      <c r="X148" s="18"/>
      <c r="Y148" s="31" t="s">
        <v>1309</v>
      </c>
      <c r="Z148" s="18" t="s">
        <v>1306</v>
      </c>
      <c r="AA148" s="18"/>
      <c r="AB148" s="31" t="s">
        <v>1309</v>
      </c>
      <c r="AC148" s="18" t="s">
        <v>1306</v>
      </c>
      <c r="AD148" s="18"/>
      <c r="AE148" s="31" t="s">
        <v>1309</v>
      </c>
      <c r="AF148" s="18" t="s">
        <v>1306</v>
      </c>
      <c r="AG148" s="18"/>
      <c r="AH148" s="31" t="s">
        <v>1309</v>
      </c>
      <c r="AI148" s="18" t="s">
        <v>1306</v>
      </c>
      <c r="AJ148" s="18"/>
      <c r="AK148" s="31" t="s">
        <v>1309</v>
      </c>
      <c r="AL148" s="18" t="s">
        <v>1306</v>
      </c>
      <c r="AM148" s="18"/>
      <c r="AN148" s="31" t="s">
        <v>1309</v>
      </c>
      <c r="AO148" s="18" t="s">
        <v>1306</v>
      </c>
      <c r="AP148" s="18"/>
      <c r="AQ148" s="31" t="s">
        <v>1309</v>
      </c>
      <c r="AR148" s="18" t="s">
        <v>1306</v>
      </c>
      <c r="AS148" s="190">
        <v>6000</v>
      </c>
      <c r="AT148" s="68">
        <f t="shared" si="2"/>
        <v>0</v>
      </c>
    </row>
    <row r="149" spans="1:46" ht="22.5" x14ac:dyDescent="0.25">
      <c r="A149" s="7" t="s">
        <v>995</v>
      </c>
      <c r="B149" s="8" t="s">
        <v>918</v>
      </c>
      <c r="C149" s="9" t="s">
        <v>592</v>
      </c>
      <c r="D149" s="33" t="s">
        <v>1128</v>
      </c>
      <c r="E149" s="178" t="s">
        <v>593</v>
      </c>
      <c r="F149" s="21">
        <v>1</v>
      </c>
      <c r="G149" s="189">
        <v>6000</v>
      </c>
      <c r="H149" s="189">
        <v>6000</v>
      </c>
      <c r="I149" s="189">
        <v>6000</v>
      </c>
      <c r="J149" s="202">
        <v>43928.370821759258</v>
      </c>
      <c r="K149" s="18" t="s">
        <v>1306</v>
      </c>
      <c r="L149" s="86"/>
      <c r="M149" s="31" t="s">
        <v>1309</v>
      </c>
      <c r="N149" s="18" t="s">
        <v>1306</v>
      </c>
      <c r="O149" s="86"/>
      <c r="P149" s="31" t="s">
        <v>1309</v>
      </c>
      <c r="Q149" s="18" t="s">
        <v>1306</v>
      </c>
      <c r="R149" s="86"/>
      <c r="S149" s="31" t="s">
        <v>1309</v>
      </c>
      <c r="T149" s="18" t="s">
        <v>1306</v>
      </c>
      <c r="U149" s="86"/>
      <c r="V149" s="31" t="s">
        <v>1309</v>
      </c>
      <c r="W149" s="18" t="s">
        <v>1306</v>
      </c>
      <c r="X149" s="86"/>
      <c r="Y149" s="31" t="s">
        <v>1309</v>
      </c>
      <c r="Z149" s="18" t="s">
        <v>1306</v>
      </c>
      <c r="AA149" s="86"/>
      <c r="AB149" s="31" t="s">
        <v>1309</v>
      </c>
      <c r="AC149" s="18" t="s">
        <v>1306</v>
      </c>
      <c r="AD149" s="86"/>
      <c r="AE149" s="31" t="s">
        <v>1309</v>
      </c>
      <c r="AF149" s="18" t="s">
        <v>1306</v>
      </c>
      <c r="AG149" s="86"/>
      <c r="AH149" s="31" t="s">
        <v>1309</v>
      </c>
      <c r="AI149" s="18" t="s">
        <v>1306</v>
      </c>
      <c r="AJ149" s="86"/>
      <c r="AK149" s="31" t="s">
        <v>1309</v>
      </c>
      <c r="AL149" s="18" t="s">
        <v>1306</v>
      </c>
      <c r="AM149" s="86"/>
      <c r="AN149" s="31" t="s">
        <v>1309</v>
      </c>
      <c r="AO149" s="18" t="s">
        <v>1306</v>
      </c>
      <c r="AP149" s="86"/>
      <c r="AQ149" s="31" t="s">
        <v>1309</v>
      </c>
      <c r="AR149" s="18" t="s">
        <v>1306</v>
      </c>
      <c r="AS149" s="190">
        <v>6000</v>
      </c>
      <c r="AT149" s="68">
        <f t="shared" si="2"/>
        <v>0</v>
      </c>
    </row>
    <row r="150" spans="1:46" ht="22.5" x14ac:dyDescent="0.25">
      <c r="A150" s="13" t="s">
        <v>996</v>
      </c>
      <c r="B150" s="14" t="s">
        <v>907</v>
      </c>
      <c r="C150" s="15" t="s">
        <v>263</v>
      </c>
      <c r="D150" s="121" t="s">
        <v>882</v>
      </c>
      <c r="E150" s="178" t="s">
        <v>1272</v>
      </c>
      <c r="F150" s="21">
        <v>1</v>
      </c>
      <c r="G150" s="189">
        <v>6000</v>
      </c>
      <c r="H150" s="189">
        <v>6000</v>
      </c>
      <c r="I150" s="189">
        <v>6000</v>
      </c>
      <c r="J150" s="202">
        <v>43928.370821759258</v>
      </c>
      <c r="K150" s="18" t="s">
        <v>1306</v>
      </c>
      <c r="L150" s="18"/>
      <c r="M150" s="31" t="s">
        <v>1309</v>
      </c>
      <c r="N150" s="18" t="s">
        <v>1306</v>
      </c>
      <c r="O150" s="18"/>
      <c r="P150" s="31" t="s">
        <v>1309</v>
      </c>
      <c r="Q150" s="18" t="s">
        <v>1306</v>
      </c>
      <c r="R150" s="18"/>
      <c r="S150" s="31" t="s">
        <v>1309</v>
      </c>
      <c r="T150" s="18" t="s">
        <v>1306</v>
      </c>
      <c r="U150" s="18"/>
      <c r="V150" s="31" t="s">
        <v>1309</v>
      </c>
      <c r="W150" s="18" t="s">
        <v>1306</v>
      </c>
      <c r="X150" s="18"/>
      <c r="Y150" s="31" t="s">
        <v>1309</v>
      </c>
      <c r="Z150" s="18" t="s">
        <v>1306</v>
      </c>
      <c r="AA150" s="18"/>
      <c r="AB150" s="31" t="s">
        <v>1309</v>
      </c>
      <c r="AC150" s="18" t="s">
        <v>1306</v>
      </c>
      <c r="AD150" s="18"/>
      <c r="AE150" s="31" t="s">
        <v>1309</v>
      </c>
      <c r="AF150" s="18" t="s">
        <v>1306</v>
      </c>
      <c r="AG150" s="18"/>
      <c r="AH150" s="31" t="s">
        <v>1309</v>
      </c>
      <c r="AI150" s="18" t="s">
        <v>1306</v>
      </c>
      <c r="AJ150" s="18"/>
      <c r="AK150" s="31" t="s">
        <v>1309</v>
      </c>
      <c r="AL150" s="18" t="s">
        <v>1306</v>
      </c>
      <c r="AM150" s="18"/>
      <c r="AN150" s="31" t="s">
        <v>1309</v>
      </c>
      <c r="AO150" s="18" t="s">
        <v>1306</v>
      </c>
      <c r="AP150" s="18"/>
      <c r="AQ150" s="31" t="s">
        <v>1309</v>
      </c>
      <c r="AR150" s="18" t="s">
        <v>1306</v>
      </c>
      <c r="AS150" s="190">
        <v>6000</v>
      </c>
      <c r="AT150" s="68">
        <f t="shared" si="2"/>
        <v>0</v>
      </c>
    </row>
    <row r="151" spans="1:46" ht="22.5" x14ac:dyDescent="0.25">
      <c r="A151" s="7" t="s">
        <v>997</v>
      </c>
      <c r="B151" s="8" t="s">
        <v>911</v>
      </c>
      <c r="C151" s="9" t="s">
        <v>424</v>
      </c>
      <c r="D151" s="33" t="s">
        <v>1129</v>
      </c>
      <c r="E151" s="178" t="s">
        <v>425</v>
      </c>
      <c r="F151" s="21">
        <v>1</v>
      </c>
      <c r="G151" s="189">
        <v>6000</v>
      </c>
      <c r="H151" s="189">
        <v>6000</v>
      </c>
      <c r="I151" s="189">
        <v>6000</v>
      </c>
      <c r="J151" s="202">
        <v>43928.370821759258</v>
      </c>
      <c r="K151" s="18" t="s">
        <v>1306</v>
      </c>
      <c r="L151" s="86"/>
      <c r="M151" s="31" t="s">
        <v>1309</v>
      </c>
      <c r="N151" s="18" t="s">
        <v>1306</v>
      </c>
      <c r="O151" s="86"/>
      <c r="P151" s="31" t="s">
        <v>1309</v>
      </c>
      <c r="Q151" s="18" t="s">
        <v>1306</v>
      </c>
      <c r="R151" s="86"/>
      <c r="S151" s="31" t="s">
        <v>1309</v>
      </c>
      <c r="T151" s="18" t="s">
        <v>1306</v>
      </c>
      <c r="U151" s="86"/>
      <c r="V151" s="31" t="s">
        <v>1309</v>
      </c>
      <c r="W151" s="18" t="s">
        <v>1306</v>
      </c>
      <c r="X151" s="86"/>
      <c r="Y151" s="31" t="s">
        <v>1309</v>
      </c>
      <c r="Z151" s="18" t="s">
        <v>1306</v>
      </c>
      <c r="AA151" s="86"/>
      <c r="AB151" s="31" t="s">
        <v>1309</v>
      </c>
      <c r="AC151" s="18" t="s">
        <v>1306</v>
      </c>
      <c r="AD151" s="86"/>
      <c r="AE151" s="31" t="s">
        <v>1309</v>
      </c>
      <c r="AF151" s="18" t="s">
        <v>1306</v>
      </c>
      <c r="AG151" s="86"/>
      <c r="AH151" s="31" t="s">
        <v>1309</v>
      </c>
      <c r="AI151" s="18" t="s">
        <v>1306</v>
      </c>
      <c r="AJ151" s="86"/>
      <c r="AK151" s="31" t="s">
        <v>1309</v>
      </c>
      <c r="AL151" s="18" t="s">
        <v>1306</v>
      </c>
      <c r="AM151" s="86"/>
      <c r="AN151" s="31" t="s">
        <v>1309</v>
      </c>
      <c r="AO151" s="18" t="s">
        <v>1306</v>
      </c>
      <c r="AP151" s="86"/>
      <c r="AQ151" s="31" t="s">
        <v>1309</v>
      </c>
      <c r="AR151" s="18" t="s">
        <v>1306</v>
      </c>
      <c r="AS151" s="190">
        <v>6000</v>
      </c>
      <c r="AT151" s="68">
        <f t="shared" si="2"/>
        <v>0</v>
      </c>
    </row>
    <row r="152" spans="1:46" ht="22.5" x14ac:dyDescent="0.25">
      <c r="A152" s="7" t="s">
        <v>998</v>
      </c>
      <c r="B152" s="8" t="s">
        <v>910</v>
      </c>
      <c r="C152" s="10" t="s">
        <v>9</v>
      </c>
      <c r="D152" s="121" t="s">
        <v>884</v>
      </c>
      <c r="E152" s="178" t="s">
        <v>1273</v>
      </c>
      <c r="F152" s="21">
        <v>1</v>
      </c>
      <c r="G152" s="189">
        <v>12000</v>
      </c>
      <c r="H152" s="189">
        <v>12000</v>
      </c>
      <c r="I152" s="189">
        <v>12000</v>
      </c>
      <c r="J152" s="202">
        <v>43928.370821759258</v>
      </c>
      <c r="K152" s="18" t="s">
        <v>1306</v>
      </c>
      <c r="L152" s="18"/>
      <c r="M152" s="31" t="s">
        <v>1309</v>
      </c>
      <c r="N152" s="18" t="s">
        <v>1306</v>
      </c>
      <c r="O152" s="18"/>
      <c r="P152" s="31" t="s">
        <v>1309</v>
      </c>
      <c r="Q152" s="18" t="s">
        <v>1306</v>
      </c>
      <c r="R152" s="18"/>
      <c r="S152" s="31" t="s">
        <v>1309</v>
      </c>
      <c r="T152" s="18" t="s">
        <v>1306</v>
      </c>
      <c r="U152" s="18"/>
      <c r="V152" s="31" t="s">
        <v>1309</v>
      </c>
      <c r="W152" s="18" t="s">
        <v>1306</v>
      </c>
      <c r="X152" s="18"/>
      <c r="Y152" s="31" t="s">
        <v>1309</v>
      </c>
      <c r="Z152" s="18" t="s">
        <v>1306</v>
      </c>
      <c r="AA152" s="18"/>
      <c r="AB152" s="31" t="s">
        <v>1309</v>
      </c>
      <c r="AC152" s="18" t="s">
        <v>1306</v>
      </c>
      <c r="AD152" s="18"/>
      <c r="AE152" s="31" t="s">
        <v>1309</v>
      </c>
      <c r="AF152" s="18" t="s">
        <v>1306</v>
      </c>
      <c r="AG152" s="18"/>
      <c r="AH152" s="31" t="s">
        <v>1309</v>
      </c>
      <c r="AI152" s="18" t="s">
        <v>1306</v>
      </c>
      <c r="AJ152" s="18"/>
      <c r="AK152" s="31" t="s">
        <v>1309</v>
      </c>
      <c r="AL152" s="18" t="s">
        <v>1306</v>
      </c>
      <c r="AM152" s="18"/>
      <c r="AN152" s="31" t="s">
        <v>1309</v>
      </c>
      <c r="AO152" s="18" t="s">
        <v>1306</v>
      </c>
      <c r="AP152" s="18"/>
      <c r="AQ152" s="31" t="s">
        <v>1309</v>
      </c>
      <c r="AR152" s="18" t="s">
        <v>1306</v>
      </c>
      <c r="AS152" s="190">
        <v>12000</v>
      </c>
      <c r="AT152" s="68">
        <f t="shared" si="2"/>
        <v>0</v>
      </c>
    </row>
    <row r="153" spans="1:46" ht="22.5" x14ac:dyDescent="0.25">
      <c r="A153" s="7" t="s">
        <v>999</v>
      </c>
      <c r="B153" s="8" t="s">
        <v>910</v>
      </c>
      <c r="C153" s="10" t="s">
        <v>21</v>
      </c>
      <c r="D153" s="121" t="s">
        <v>886</v>
      </c>
      <c r="E153" s="33" t="s">
        <v>1274</v>
      </c>
      <c r="F153" s="21">
        <v>1</v>
      </c>
      <c r="G153" s="189">
        <v>6000</v>
      </c>
      <c r="H153" s="189">
        <v>6000</v>
      </c>
      <c r="I153" s="189">
        <v>6000</v>
      </c>
      <c r="J153" s="202">
        <v>43928.370821759258</v>
      </c>
      <c r="K153" s="18" t="s">
        <v>1306</v>
      </c>
      <c r="L153" s="18"/>
      <c r="M153" s="31" t="s">
        <v>1309</v>
      </c>
      <c r="N153" s="18" t="s">
        <v>1306</v>
      </c>
      <c r="O153" s="18"/>
      <c r="P153" s="31" t="s">
        <v>1309</v>
      </c>
      <c r="Q153" s="18" t="s">
        <v>1306</v>
      </c>
      <c r="R153" s="18"/>
      <c r="S153" s="31" t="s">
        <v>1309</v>
      </c>
      <c r="T153" s="18" t="s">
        <v>1306</v>
      </c>
      <c r="U153" s="18"/>
      <c r="V153" s="31" t="s">
        <v>1309</v>
      </c>
      <c r="W153" s="18" t="s">
        <v>1306</v>
      </c>
      <c r="X153" s="18"/>
      <c r="Y153" s="31" t="s">
        <v>1309</v>
      </c>
      <c r="Z153" s="18" t="s">
        <v>1306</v>
      </c>
      <c r="AA153" s="18"/>
      <c r="AB153" s="31" t="s">
        <v>1309</v>
      </c>
      <c r="AC153" s="18" t="s">
        <v>1306</v>
      </c>
      <c r="AD153" s="18"/>
      <c r="AE153" s="31" t="s">
        <v>1309</v>
      </c>
      <c r="AF153" s="18" t="s">
        <v>1306</v>
      </c>
      <c r="AG153" s="18"/>
      <c r="AH153" s="31" t="s">
        <v>1309</v>
      </c>
      <c r="AI153" s="18" t="s">
        <v>1306</v>
      </c>
      <c r="AJ153" s="18"/>
      <c r="AK153" s="31" t="s">
        <v>1309</v>
      </c>
      <c r="AL153" s="18" t="s">
        <v>1306</v>
      </c>
      <c r="AM153" s="18"/>
      <c r="AN153" s="31" t="s">
        <v>1309</v>
      </c>
      <c r="AO153" s="18" t="s">
        <v>1306</v>
      </c>
      <c r="AP153" s="18"/>
      <c r="AQ153" s="31" t="s">
        <v>1309</v>
      </c>
      <c r="AR153" s="18" t="s">
        <v>1306</v>
      </c>
      <c r="AS153" s="190">
        <v>6000</v>
      </c>
      <c r="AT153" s="68">
        <f t="shared" si="2"/>
        <v>0</v>
      </c>
    </row>
    <row r="154" spans="1:46" ht="22.5" x14ac:dyDescent="0.25">
      <c r="A154" s="13" t="s">
        <v>1000</v>
      </c>
      <c r="B154" s="14" t="s">
        <v>912</v>
      </c>
      <c r="C154" s="15" t="s">
        <v>91</v>
      </c>
      <c r="D154" s="121" t="s">
        <v>888</v>
      </c>
      <c r="E154" s="178" t="s">
        <v>1275</v>
      </c>
      <c r="F154" s="21">
        <v>1</v>
      </c>
      <c r="G154" s="189">
        <v>6000</v>
      </c>
      <c r="H154" s="189">
        <v>6000</v>
      </c>
      <c r="I154" s="189">
        <v>6000</v>
      </c>
      <c r="J154" s="202">
        <v>43928.370821759258</v>
      </c>
      <c r="K154" s="18" t="s">
        <v>1306</v>
      </c>
      <c r="L154" s="18"/>
      <c r="M154" s="31" t="s">
        <v>1309</v>
      </c>
      <c r="N154" s="18" t="s">
        <v>1306</v>
      </c>
      <c r="O154" s="18"/>
      <c r="P154" s="31" t="s">
        <v>1309</v>
      </c>
      <c r="Q154" s="18" t="s">
        <v>1306</v>
      </c>
      <c r="R154" s="18"/>
      <c r="S154" s="31" t="s">
        <v>1309</v>
      </c>
      <c r="T154" s="18" t="s">
        <v>1306</v>
      </c>
      <c r="U154" s="18"/>
      <c r="V154" s="31" t="s">
        <v>1309</v>
      </c>
      <c r="W154" s="18" t="s">
        <v>1306</v>
      </c>
      <c r="X154" s="18"/>
      <c r="Y154" s="31" t="s">
        <v>1309</v>
      </c>
      <c r="Z154" s="18" t="s">
        <v>1306</v>
      </c>
      <c r="AA154" s="18"/>
      <c r="AB154" s="31" t="s">
        <v>1309</v>
      </c>
      <c r="AC154" s="18" t="s">
        <v>1306</v>
      </c>
      <c r="AD154" s="18"/>
      <c r="AE154" s="31" t="s">
        <v>1309</v>
      </c>
      <c r="AF154" s="18" t="s">
        <v>1306</v>
      </c>
      <c r="AG154" s="18"/>
      <c r="AH154" s="31" t="s">
        <v>1309</v>
      </c>
      <c r="AI154" s="18" t="s">
        <v>1306</v>
      </c>
      <c r="AJ154" s="18"/>
      <c r="AK154" s="31" t="s">
        <v>1309</v>
      </c>
      <c r="AL154" s="18" t="s">
        <v>1306</v>
      </c>
      <c r="AM154" s="18"/>
      <c r="AN154" s="31" t="s">
        <v>1309</v>
      </c>
      <c r="AO154" s="18" t="s">
        <v>1306</v>
      </c>
      <c r="AP154" s="18"/>
      <c r="AQ154" s="31" t="s">
        <v>1309</v>
      </c>
      <c r="AR154" s="18" t="s">
        <v>1306</v>
      </c>
      <c r="AS154" s="190">
        <v>6000</v>
      </c>
      <c r="AT154" s="68">
        <f t="shared" si="2"/>
        <v>0</v>
      </c>
    </row>
    <row r="155" spans="1:46" ht="22.5" x14ac:dyDescent="0.25">
      <c r="A155" s="7" t="s">
        <v>1001</v>
      </c>
      <c r="B155" s="8" t="s">
        <v>910</v>
      </c>
      <c r="C155" s="9" t="s">
        <v>428</v>
      </c>
      <c r="D155" s="33" t="s">
        <v>1130</v>
      </c>
      <c r="E155" s="33" t="s">
        <v>1276</v>
      </c>
      <c r="F155" s="21">
        <v>1</v>
      </c>
      <c r="G155" s="189">
        <v>6000</v>
      </c>
      <c r="H155" s="189">
        <v>6000</v>
      </c>
      <c r="I155" s="189">
        <v>6000</v>
      </c>
      <c r="J155" s="202">
        <v>43928.370821759258</v>
      </c>
      <c r="K155" s="18" t="s">
        <v>1306</v>
      </c>
      <c r="L155" s="86"/>
      <c r="M155" s="31" t="s">
        <v>1309</v>
      </c>
      <c r="N155" s="18" t="s">
        <v>1306</v>
      </c>
      <c r="O155" s="86"/>
      <c r="P155" s="31" t="s">
        <v>1309</v>
      </c>
      <c r="Q155" s="18" t="s">
        <v>1306</v>
      </c>
      <c r="R155" s="86"/>
      <c r="S155" s="31" t="s">
        <v>1309</v>
      </c>
      <c r="T155" s="18" t="s">
        <v>1306</v>
      </c>
      <c r="U155" s="86"/>
      <c r="V155" s="31" t="s">
        <v>1309</v>
      </c>
      <c r="W155" s="18" t="s">
        <v>1306</v>
      </c>
      <c r="X155" s="86"/>
      <c r="Y155" s="31" t="s">
        <v>1309</v>
      </c>
      <c r="Z155" s="18" t="s">
        <v>1306</v>
      </c>
      <c r="AA155" s="86"/>
      <c r="AB155" s="31" t="s">
        <v>1309</v>
      </c>
      <c r="AC155" s="18" t="s">
        <v>1306</v>
      </c>
      <c r="AD155" s="86"/>
      <c r="AE155" s="31" t="s">
        <v>1309</v>
      </c>
      <c r="AF155" s="18" t="s">
        <v>1306</v>
      </c>
      <c r="AG155" s="86"/>
      <c r="AH155" s="31" t="s">
        <v>1309</v>
      </c>
      <c r="AI155" s="18" t="s">
        <v>1306</v>
      </c>
      <c r="AJ155" s="86"/>
      <c r="AK155" s="31" t="s">
        <v>1309</v>
      </c>
      <c r="AL155" s="18" t="s">
        <v>1306</v>
      </c>
      <c r="AM155" s="86"/>
      <c r="AN155" s="31" t="s">
        <v>1309</v>
      </c>
      <c r="AO155" s="18" t="s">
        <v>1306</v>
      </c>
      <c r="AP155" s="86"/>
      <c r="AQ155" s="31" t="s">
        <v>1309</v>
      </c>
      <c r="AR155" s="18" t="s">
        <v>1306</v>
      </c>
      <c r="AS155" s="190">
        <v>6000</v>
      </c>
      <c r="AT155" s="68">
        <f t="shared" si="2"/>
        <v>0</v>
      </c>
    </row>
    <row r="156" spans="1:46" ht="22.5" x14ac:dyDescent="0.25">
      <c r="A156" s="7" t="s">
        <v>1002</v>
      </c>
      <c r="B156" s="8" t="s">
        <v>911</v>
      </c>
      <c r="C156" s="9" t="s">
        <v>465</v>
      </c>
      <c r="D156" s="33" t="s">
        <v>1131</v>
      </c>
      <c r="E156" s="178" t="s">
        <v>1277</v>
      </c>
      <c r="F156" s="21">
        <v>1</v>
      </c>
      <c r="G156" s="189">
        <v>6000</v>
      </c>
      <c r="H156" s="189">
        <v>6000</v>
      </c>
      <c r="I156" s="189">
        <v>6000</v>
      </c>
      <c r="J156" s="202">
        <v>43928.370821759258</v>
      </c>
      <c r="K156" s="18" t="s">
        <v>1306</v>
      </c>
      <c r="L156" s="86"/>
      <c r="M156" s="31" t="s">
        <v>1309</v>
      </c>
      <c r="N156" s="18" t="s">
        <v>1306</v>
      </c>
      <c r="O156" s="86"/>
      <c r="P156" s="31" t="s">
        <v>1309</v>
      </c>
      <c r="Q156" s="18" t="s">
        <v>1306</v>
      </c>
      <c r="R156" s="86"/>
      <c r="S156" s="31" t="s">
        <v>1309</v>
      </c>
      <c r="T156" s="18" t="s">
        <v>1306</v>
      </c>
      <c r="U156" s="86"/>
      <c r="V156" s="31" t="s">
        <v>1309</v>
      </c>
      <c r="W156" s="18" t="s">
        <v>1306</v>
      </c>
      <c r="X156" s="86"/>
      <c r="Y156" s="31" t="s">
        <v>1309</v>
      </c>
      <c r="Z156" s="18" t="s">
        <v>1306</v>
      </c>
      <c r="AA156" s="86"/>
      <c r="AB156" s="31" t="s">
        <v>1309</v>
      </c>
      <c r="AC156" s="18" t="s">
        <v>1306</v>
      </c>
      <c r="AD156" s="86"/>
      <c r="AE156" s="31" t="s">
        <v>1309</v>
      </c>
      <c r="AF156" s="18" t="s">
        <v>1306</v>
      </c>
      <c r="AG156" s="86"/>
      <c r="AH156" s="31" t="s">
        <v>1309</v>
      </c>
      <c r="AI156" s="18" t="s">
        <v>1306</v>
      </c>
      <c r="AJ156" s="86"/>
      <c r="AK156" s="31" t="s">
        <v>1309</v>
      </c>
      <c r="AL156" s="18" t="s">
        <v>1306</v>
      </c>
      <c r="AM156" s="86"/>
      <c r="AN156" s="31" t="s">
        <v>1309</v>
      </c>
      <c r="AO156" s="18" t="s">
        <v>1306</v>
      </c>
      <c r="AP156" s="86"/>
      <c r="AQ156" s="31" t="s">
        <v>1309</v>
      </c>
      <c r="AR156" s="18" t="s">
        <v>1306</v>
      </c>
      <c r="AS156" s="190">
        <v>6000</v>
      </c>
      <c r="AT156" s="68">
        <f t="shared" si="2"/>
        <v>0</v>
      </c>
    </row>
    <row r="157" spans="1:46" ht="22.5" x14ac:dyDescent="0.25">
      <c r="A157" s="7" t="s">
        <v>1003</v>
      </c>
      <c r="B157" s="8" t="s">
        <v>920</v>
      </c>
      <c r="C157" s="10" t="s">
        <v>299</v>
      </c>
      <c r="D157" s="121" t="s">
        <v>890</v>
      </c>
      <c r="E157" s="33" t="s">
        <v>1278</v>
      </c>
      <c r="F157" s="21">
        <v>1</v>
      </c>
      <c r="G157" s="189">
        <v>6000</v>
      </c>
      <c r="H157" s="189">
        <v>6000</v>
      </c>
      <c r="I157" s="189">
        <v>6000</v>
      </c>
      <c r="J157" s="202">
        <v>43928.370821759258</v>
      </c>
      <c r="K157" s="18" t="s">
        <v>1306</v>
      </c>
      <c r="L157" s="18"/>
      <c r="M157" s="31" t="s">
        <v>1309</v>
      </c>
      <c r="N157" s="18" t="s">
        <v>1306</v>
      </c>
      <c r="O157" s="18"/>
      <c r="P157" s="31" t="s">
        <v>1309</v>
      </c>
      <c r="Q157" s="18" t="s">
        <v>1306</v>
      </c>
      <c r="R157" s="18"/>
      <c r="S157" s="31" t="s">
        <v>1309</v>
      </c>
      <c r="T157" s="18" t="s">
        <v>1306</v>
      </c>
      <c r="U157" s="18"/>
      <c r="V157" s="31" t="s">
        <v>1309</v>
      </c>
      <c r="W157" s="18" t="s">
        <v>1306</v>
      </c>
      <c r="X157" s="18"/>
      <c r="Y157" s="31" t="s">
        <v>1309</v>
      </c>
      <c r="Z157" s="18" t="s">
        <v>1306</v>
      </c>
      <c r="AA157" s="18"/>
      <c r="AB157" s="31" t="s">
        <v>1309</v>
      </c>
      <c r="AC157" s="18" t="s">
        <v>1306</v>
      </c>
      <c r="AD157" s="18"/>
      <c r="AE157" s="31" t="s">
        <v>1309</v>
      </c>
      <c r="AF157" s="18" t="s">
        <v>1306</v>
      </c>
      <c r="AG157" s="18"/>
      <c r="AH157" s="31" t="s">
        <v>1309</v>
      </c>
      <c r="AI157" s="18" t="s">
        <v>1306</v>
      </c>
      <c r="AJ157" s="18"/>
      <c r="AK157" s="31" t="s">
        <v>1309</v>
      </c>
      <c r="AL157" s="18" t="s">
        <v>1306</v>
      </c>
      <c r="AM157" s="18"/>
      <c r="AN157" s="31" t="s">
        <v>1309</v>
      </c>
      <c r="AO157" s="18" t="s">
        <v>1306</v>
      </c>
      <c r="AP157" s="18"/>
      <c r="AQ157" s="31" t="s">
        <v>1309</v>
      </c>
      <c r="AR157" s="18" t="s">
        <v>1306</v>
      </c>
      <c r="AS157" s="190">
        <v>6000</v>
      </c>
      <c r="AT157" s="68">
        <f t="shared" si="2"/>
        <v>0</v>
      </c>
    </row>
    <row r="158" spans="1:46" ht="22.5" x14ac:dyDescent="0.25">
      <c r="A158" s="7" t="s">
        <v>1004</v>
      </c>
      <c r="B158" s="8" t="s">
        <v>907</v>
      </c>
      <c r="C158" s="9" t="s">
        <v>365</v>
      </c>
      <c r="D158" s="33" t="s">
        <v>1132</v>
      </c>
      <c r="E158" s="33" t="s">
        <v>366</v>
      </c>
      <c r="F158" s="21">
        <v>1</v>
      </c>
      <c r="G158" s="189">
        <v>6000</v>
      </c>
      <c r="H158" s="189">
        <v>6000</v>
      </c>
      <c r="I158" s="189">
        <v>6000</v>
      </c>
      <c r="J158" s="202">
        <v>43928.370821759258</v>
      </c>
      <c r="K158" s="18" t="s">
        <v>1306</v>
      </c>
      <c r="L158" s="86"/>
      <c r="M158" s="31" t="s">
        <v>1309</v>
      </c>
      <c r="N158" s="18" t="s">
        <v>1306</v>
      </c>
      <c r="O158" s="86"/>
      <c r="P158" s="31" t="s">
        <v>1309</v>
      </c>
      <c r="Q158" s="18" t="s">
        <v>1306</v>
      </c>
      <c r="R158" s="86"/>
      <c r="S158" s="31" t="s">
        <v>1309</v>
      </c>
      <c r="T158" s="18" t="s">
        <v>1306</v>
      </c>
      <c r="U158" s="86"/>
      <c r="V158" s="31" t="s">
        <v>1309</v>
      </c>
      <c r="W158" s="18" t="s">
        <v>1306</v>
      </c>
      <c r="X158" s="86"/>
      <c r="Y158" s="31" t="s">
        <v>1309</v>
      </c>
      <c r="Z158" s="18" t="s">
        <v>1306</v>
      </c>
      <c r="AA158" s="86"/>
      <c r="AB158" s="31" t="s">
        <v>1309</v>
      </c>
      <c r="AC158" s="18" t="s">
        <v>1306</v>
      </c>
      <c r="AD158" s="86"/>
      <c r="AE158" s="31" t="s">
        <v>1309</v>
      </c>
      <c r="AF158" s="18" t="s">
        <v>1306</v>
      </c>
      <c r="AG158" s="86"/>
      <c r="AH158" s="31" t="s">
        <v>1309</v>
      </c>
      <c r="AI158" s="18" t="s">
        <v>1306</v>
      </c>
      <c r="AJ158" s="86"/>
      <c r="AK158" s="31" t="s">
        <v>1309</v>
      </c>
      <c r="AL158" s="18" t="s">
        <v>1306</v>
      </c>
      <c r="AM158" s="86"/>
      <c r="AN158" s="31" t="s">
        <v>1309</v>
      </c>
      <c r="AO158" s="18" t="s">
        <v>1306</v>
      </c>
      <c r="AP158" s="86"/>
      <c r="AQ158" s="31" t="s">
        <v>1309</v>
      </c>
      <c r="AR158" s="18" t="s">
        <v>1306</v>
      </c>
      <c r="AS158" s="190">
        <v>6000</v>
      </c>
      <c r="AT158" s="68">
        <f t="shared" si="2"/>
        <v>0</v>
      </c>
    </row>
    <row r="159" spans="1:46" ht="22.5" x14ac:dyDescent="0.25">
      <c r="A159" s="7" t="s">
        <v>1005</v>
      </c>
      <c r="B159" s="8" t="s">
        <v>906</v>
      </c>
      <c r="C159" s="10" t="s">
        <v>17</v>
      </c>
      <c r="D159" s="33" t="s">
        <v>1133</v>
      </c>
      <c r="E159" s="178" t="s">
        <v>18</v>
      </c>
      <c r="F159" s="21">
        <v>1</v>
      </c>
      <c r="G159" s="189">
        <v>16000</v>
      </c>
      <c r="H159" s="189">
        <v>16000</v>
      </c>
      <c r="I159" s="189">
        <v>16000</v>
      </c>
      <c r="J159" s="202">
        <v>43928.370821759258</v>
      </c>
      <c r="K159" s="18" t="s">
        <v>1306</v>
      </c>
      <c r="L159" s="86"/>
      <c r="M159" s="31" t="s">
        <v>1309</v>
      </c>
      <c r="N159" s="18" t="s">
        <v>1306</v>
      </c>
      <c r="O159" s="86"/>
      <c r="P159" s="31" t="s">
        <v>1309</v>
      </c>
      <c r="Q159" s="18" t="s">
        <v>1306</v>
      </c>
      <c r="R159" s="86"/>
      <c r="S159" s="31" t="s">
        <v>1309</v>
      </c>
      <c r="T159" s="18" t="s">
        <v>1306</v>
      </c>
      <c r="U159" s="86"/>
      <c r="V159" s="31" t="s">
        <v>1309</v>
      </c>
      <c r="W159" s="18" t="s">
        <v>1306</v>
      </c>
      <c r="X159" s="86"/>
      <c r="Y159" s="31" t="s">
        <v>1309</v>
      </c>
      <c r="Z159" s="18" t="s">
        <v>1306</v>
      </c>
      <c r="AA159" s="86"/>
      <c r="AB159" s="31" t="s">
        <v>1309</v>
      </c>
      <c r="AC159" s="18" t="s">
        <v>1306</v>
      </c>
      <c r="AD159" s="86"/>
      <c r="AE159" s="31" t="s">
        <v>1309</v>
      </c>
      <c r="AF159" s="18" t="s">
        <v>1306</v>
      </c>
      <c r="AG159" s="86"/>
      <c r="AH159" s="31" t="s">
        <v>1309</v>
      </c>
      <c r="AI159" s="18" t="s">
        <v>1306</v>
      </c>
      <c r="AJ159" s="86"/>
      <c r="AK159" s="31" t="s">
        <v>1309</v>
      </c>
      <c r="AL159" s="18" t="s">
        <v>1306</v>
      </c>
      <c r="AM159" s="86"/>
      <c r="AN159" s="31" t="s">
        <v>1309</v>
      </c>
      <c r="AO159" s="18" t="s">
        <v>1306</v>
      </c>
      <c r="AP159" s="86"/>
      <c r="AQ159" s="31" t="s">
        <v>1309</v>
      </c>
      <c r="AR159" s="18" t="s">
        <v>1306</v>
      </c>
      <c r="AS159" s="190">
        <v>16000</v>
      </c>
      <c r="AT159" s="68">
        <f t="shared" si="2"/>
        <v>0</v>
      </c>
    </row>
    <row r="160" spans="1:46" ht="22.5" x14ac:dyDescent="0.25">
      <c r="A160" s="7" t="s">
        <v>1006</v>
      </c>
      <c r="B160" s="8" t="s">
        <v>918</v>
      </c>
      <c r="C160" s="10" t="s">
        <v>255</v>
      </c>
      <c r="D160" s="33" t="s">
        <v>1134</v>
      </c>
      <c r="E160" s="178" t="s">
        <v>256</v>
      </c>
      <c r="F160" s="21">
        <v>1</v>
      </c>
      <c r="G160" s="189">
        <v>6000</v>
      </c>
      <c r="H160" s="189">
        <v>6000</v>
      </c>
      <c r="I160" s="189">
        <v>6000</v>
      </c>
      <c r="J160" s="202">
        <v>43928.370821759258</v>
      </c>
      <c r="K160" s="18" t="s">
        <v>1306</v>
      </c>
      <c r="L160" s="86"/>
      <c r="M160" s="31" t="s">
        <v>1309</v>
      </c>
      <c r="N160" s="18" t="s">
        <v>1306</v>
      </c>
      <c r="O160" s="86"/>
      <c r="P160" s="31" t="s">
        <v>1309</v>
      </c>
      <c r="Q160" s="18" t="s">
        <v>1306</v>
      </c>
      <c r="R160" s="86"/>
      <c r="S160" s="31" t="s">
        <v>1309</v>
      </c>
      <c r="T160" s="18" t="s">
        <v>1306</v>
      </c>
      <c r="U160" s="86"/>
      <c r="V160" s="31" t="s">
        <v>1309</v>
      </c>
      <c r="W160" s="18" t="s">
        <v>1306</v>
      </c>
      <c r="X160" s="86"/>
      <c r="Y160" s="31" t="s">
        <v>1309</v>
      </c>
      <c r="Z160" s="18" t="s">
        <v>1306</v>
      </c>
      <c r="AA160" s="86"/>
      <c r="AB160" s="31" t="s">
        <v>1309</v>
      </c>
      <c r="AC160" s="18" t="s">
        <v>1306</v>
      </c>
      <c r="AD160" s="86"/>
      <c r="AE160" s="31" t="s">
        <v>1309</v>
      </c>
      <c r="AF160" s="18" t="s">
        <v>1306</v>
      </c>
      <c r="AG160" s="86"/>
      <c r="AH160" s="31" t="s">
        <v>1309</v>
      </c>
      <c r="AI160" s="18" t="s">
        <v>1306</v>
      </c>
      <c r="AJ160" s="86"/>
      <c r="AK160" s="31" t="s">
        <v>1309</v>
      </c>
      <c r="AL160" s="18" t="s">
        <v>1306</v>
      </c>
      <c r="AM160" s="86"/>
      <c r="AN160" s="31" t="s">
        <v>1309</v>
      </c>
      <c r="AO160" s="18" t="s">
        <v>1306</v>
      </c>
      <c r="AP160" s="86"/>
      <c r="AQ160" s="31" t="s">
        <v>1309</v>
      </c>
      <c r="AR160" s="18" t="s">
        <v>1306</v>
      </c>
      <c r="AS160" s="190">
        <v>6000</v>
      </c>
      <c r="AT160" s="68">
        <f t="shared" si="2"/>
        <v>0</v>
      </c>
    </row>
    <row r="161" spans="1:46" ht="22.5" x14ac:dyDescent="0.25">
      <c r="A161" s="7" t="s">
        <v>1007</v>
      </c>
      <c r="B161" s="8" t="s">
        <v>907</v>
      </c>
      <c r="C161" s="10" t="s">
        <v>208</v>
      </c>
      <c r="D161" s="121" t="s">
        <v>878</v>
      </c>
      <c r="E161" s="178" t="s">
        <v>1279</v>
      </c>
      <c r="F161" s="21">
        <v>1</v>
      </c>
      <c r="G161" s="189">
        <v>12000</v>
      </c>
      <c r="H161" s="189">
        <v>12000</v>
      </c>
      <c r="I161" s="189">
        <v>12000</v>
      </c>
      <c r="J161" s="202">
        <v>43928.370821759258</v>
      </c>
      <c r="K161" s="18" t="s">
        <v>1306</v>
      </c>
      <c r="L161" s="18"/>
      <c r="M161" s="31" t="s">
        <v>1309</v>
      </c>
      <c r="N161" s="18" t="s">
        <v>1306</v>
      </c>
      <c r="O161" s="18"/>
      <c r="P161" s="31" t="s">
        <v>1309</v>
      </c>
      <c r="Q161" s="18" t="s">
        <v>1306</v>
      </c>
      <c r="R161" s="18"/>
      <c r="S161" s="31" t="s">
        <v>1309</v>
      </c>
      <c r="T161" s="18" t="s">
        <v>1306</v>
      </c>
      <c r="U161" s="18"/>
      <c r="V161" s="31" t="s">
        <v>1309</v>
      </c>
      <c r="W161" s="18" t="s">
        <v>1306</v>
      </c>
      <c r="X161" s="18"/>
      <c r="Y161" s="31" t="s">
        <v>1309</v>
      </c>
      <c r="Z161" s="18" t="s">
        <v>1306</v>
      </c>
      <c r="AA161" s="18"/>
      <c r="AB161" s="31" t="s">
        <v>1309</v>
      </c>
      <c r="AC161" s="18" t="s">
        <v>1306</v>
      </c>
      <c r="AD161" s="18"/>
      <c r="AE161" s="31" t="s">
        <v>1309</v>
      </c>
      <c r="AF161" s="18" t="s">
        <v>1306</v>
      </c>
      <c r="AG161" s="18"/>
      <c r="AH161" s="31" t="s">
        <v>1309</v>
      </c>
      <c r="AI161" s="18" t="s">
        <v>1306</v>
      </c>
      <c r="AJ161" s="18"/>
      <c r="AK161" s="31" t="s">
        <v>1309</v>
      </c>
      <c r="AL161" s="18" t="s">
        <v>1306</v>
      </c>
      <c r="AM161" s="18"/>
      <c r="AN161" s="31" t="s">
        <v>1309</v>
      </c>
      <c r="AO161" s="18" t="s">
        <v>1306</v>
      </c>
      <c r="AP161" s="18"/>
      <c r="AQ161" s="31" t="s">
        <v>1309</v>
      </c>
      <c r="AR161" s="18" t="s">
        <v>1306</v>
      </c>
      <c r="AS161" s="190">
        <v>12000</v>
      </c>
      <c r="AT161" s="68">
        <f t="shared" si="2"/>
        <v>0</v>
      </c>
    </row>
    <row r="162" spans="1:46" ht="22.5" x14ac:dyDescent="0.25">
      <c r="A162" s="7" t="s">
        <v>102</v>
      </c>
      <c r="B162" s="8" t="s">
        <v>920</v>
      </c>
      <c r="C162" s="10" t="s">
        <v>103</v>
      </c>
      <c r="D162" s="121" t="s">
        <v>876</v>
      </c>
      <c r="E162" s="178" t="s">
        <v>1280</v>
      </c>
      <c r="F162" s="21">
        <v>1</v>
      </c>
      <c r="G162" s="189">
        <v>6000</v>
      </c>
      <c r="H162" s="189">
        <v>6000</v>
      </c>
      <c r="I162" s="189">
        <v>6000</v>
      </c>
      <c r="J162" s="202">
        <v>43928.370821759258</v>
      </c>
      <c r="K162" s="18" t="s">
        <v>1306</v>
      </c>
      <c r="L162" s="18"/>
      <c r="M162" s="31" t="s">
        <v>1309</v>
      </c>
      <c r="N162" s="18" t="s">
        <v>1306</v>
      </c>
      <c r="O162" s="18"/>
      <c r="P162" s="31" t="s">
        <v>1309</v>
      </c>
      <c r="Q162" s="18" t="s">
        <v>1306</v>
      </c>
      <c r="R162" s="18"/>
      <c r="S162" s="31" t="s">
        <v>1309</v>
      </c>
      <c r="T162" s="18" t="s">
        <v>1306</v>
      </c>
      <c r="U162" s="18"/>
      <c r="V162" s="31" t="s">
        <v>1309</v>
      </c>
      <c r="W162" s="18" t="s">
        <v>1306</v>
      </c>
      <c r="X162" s="18"/>
      <c r="Y162" s="31" t="s">
        <v>1309</v>
      </c>
      <c r="Z162" s="18" t="s">
        <v>1306</v>
      </c>
      <c r="AA162" s="18"/>
      <c r="AB162" s="31" t="s">
        <v>1309</v>
      </c>
      <c r="AC162" s="18" t="s">
        <v>1306</v>
      </c>
      <c r="AD162" s="18"/>
      <c r="AE162" s="31" t="s">
        <v>1309</v>
      </c>
      <c r="AF162" s="18" t="s">
        <v>1306</v>
      </c>
      <c r="AG162" s="18"/>
      <c r="AH162" s="31" t="s">
        <v>1309</v>
      </c>
      <c r="AI162" s="18" t="s">
        <v>1306</v>
      </c>
      <c r="AJ162" s="18"/>
      <c r="AK162" s="31" t="s">
        <v>1309</v>
      </c>
      <c r="AL162" s="18" t="s">
        <v>1306</v>
      </c>
      <c r="AM162" s="18"/>
      <c r="AN162" s="31" t="s">
        <v>1309</v>
      </c>
      <c r="AO162" s="18" t="s">
        <v>1306</v>
      </c>
      <c r="AP162" s="18"/>
      <c r="AQ162" s="31" t="s">
        <v>1309</v>
      </c>
      <c r="AR162" s="18" t="s">
        <v>1306</v>
      </c>
      <c r="AS162" s="190">
        <v>6000</v>
      </c>
      <c r="AT162" s="68">
        <f t="shared" si="2"/>
        <v>0</v>
      </c>
    </row>
    <row r="163" spans="1:46" ht="22.5" x14ac:dyDescent="0.25">
      <c r="A163" s="7" t="s">
        <v>270</v>
      </c>
      <c r="B163" s="8" t="s">
        <v>915</v>
      </c>
      <c r="C163" s="10" t="s">
        <v>271</v>
      </c>
      <c r="D163" s="33" t="s">
        <v>1135</v>
      </c>
      <c r="E163" s="33" t="s">
        <v>272</v>
      </c>
      <c r="F163" s="21">
        <v>1</v>
      </c>
      <c r="G163" s="189">
        <v>6000</v>
      </c>
      <c r="H163" s="189">
        <v>6000</v>
      </c>
      <c r="I163" s="189">
        <v>6000</v>
      </c>
      <c r="J163" s="202">
        <v>43928.370821759258</v>
      </c>
      <c r="K163" s="18" t="s">
        <v>1306</v>
      </c>
      <c r="L163" s="86"/>
      <c r="M163" s="31" t="s">
        <v>1309</v>
      </c>
      <c r="N163" s="18" t="s">
        <v>1306</v>
      </c>
      <c r="O163" s="86"/>
      <c r="P163" s="31" t="s">
        <v>1309</v>
      </c>
      <c r="Q163" s="18" t="s">
        <v>1306</v>
      </c>
      <c r="R163" s="86"/>
      <c r="S163" s="31" t="s">
        <v>1309</v>
      </c>
      <c r="T163" s="18" t="s">
        <v>1306</v>
      </c>
      <c r="U163" s="86"/>
      <c r="V163" s="31" t="s">
        <v>1309</v>
      </c>
      <c r="W163" s="18" t="s">
        <v>1306</v>
      </c>
      <c r="X163" s="86"/>
      <c r="Y163" s="31" t="s">
        <v>1309</v>
      </c>
      <c r="Z163" s="18" t="s">
        <v>1306</v>
      </c>
      <c r="AA163" s="86"/>
      <c r="AB163" s="31" t="s">
        <v>1309</v>
      </c>
      <c r="AC163" s="18" t="s">
        <v>1306</v>
      </c>
      <c r="AD163" s="86"/>
      <c r="AE163" s="31" t="s">
        <v>1309</v>
      </c>
      <c r="AF163" s="18" t="s">
        <v>1306</v>
      </c>
      <c r="AG163" s="86"/>
      <c r="AH163" s="31" t="s">
        <v>1309</v>
      </c>
      <c r="AI163" s="18" t="s">
        <v>1306</v>
      </c>
      <c r="AJ163" s="86"/>
      <c r="AK163" s="31" t="s">
        <v>1309</v>
      </c>
      <c r="AL163" s="18" t="s">
        <v>1306</v>
      </c>
      <c r="AM163" s="86"/>
      <c r="AN163" s="31" t="s">
        <v>1309</v>
      </c>
      <c r="AO163" s="18" t="s">
        <v>1306</v>
      </c>
      <c r="AP163" s="86"/>
      <c r="AQ163" s="31" t="s">
        <v>1309</v>
      </c>
      <c r="AR163" s="18" t="s">
        <v>1306</v>
      </c>
      <c r="AS163" s="190">
        <v>6000</v>
      </c>
      <c r="AT163" s="68">
        <f t="shared" si="2"/>
        <v>0</v>
      </c>
    </row>
    <row r="164" spans="1:46" ht="22.5" x14ac:dyDescent="0.25">
      <c r="A164" s="7" t="s">
        <v>627</v>
      </c>
      <c r="B164" s="8" t="s">
        <v>911</v>
      </c>
      <c r="C164" s="9" t="s">
        <v>628</v>
      </c>
      <c r="D164" s="21" t="s">
        <v>1136</v>
      </c>
      <c r="E164" s="178" t="s">
        <v>1281</v>
      </c>
      <c r="F164" s="21">
        <v>1</v>
      </c>
      <c r="G164" s="189">
        <v>6000</v>
      </c>
      <c r="H164" s="189">
        <v>6000</v>
      </c>
      <c r="I164" s="189">
        <v>6000</v>
      </c>
      <c r="J164" s="202">
        <v>43928.370821759258</v>
      </c>
      <c r="K164" s="18" t="s">
        <v>1306</v>
      </c>
      <c r="L164" s="86"/>
      <c r="M164" s="31" t="s">
        <v>1309</v>
      </c>
      <c r="N164" s="18" t="s">
        <v>1306</v>
      </c>
      <c r="O164" s="86"/>
      <c r="P164" s="31" t="s">
        <v>1309</v>
      </c>
      <c r="Q164" s="18" t="s">
        <v>1306</v>
      </c>
      <c r="R164" s="86"/>
      <c r="S164" s="31" t="s">
        <v>1309</v>
      </c>
      <c r="T164" s="18" t="s">
        <v>1306</v>
      </c>
      <c r="U164" s="86"/>
      <c r="V164" s="31" t="s">
        <v>1309</v>
      </c>
      <c r="W164" s="18" t="s">
        <v>1306</v>
      </c>
      <c r="X164" s="86"/>
      <c r="Y164" s="31" t="s">
        <v>1309</v>
      </c>
      <c r="Z164" s="18" t="s">
        <v>1306</v>
      </c>
      <c r="AA164" s="86"/>
      <c r="AB164" s="31" t="s">
        <v>1309</v>
      </c>
      <c r="AC164" s="18" t="s">
        <v>1306</v>
      </c>
      <c r="AD164" s="86"/>
      <c r="AE164" s="31" t="s">
        <v>1309</v>
      </c>
      <c r="AF164" s="18" t="s">
        <v>1306</v>
      </c>
      <c r="AG164" s="86"/>
      <c r="AH164" s="31" t="s">
        <v>1309</v>
      </c>
      <c r="AI164" s="18" t="s">
        <v>1306</v>
      </c>
      <c r="AJ164" s="86"/>
      <c r="AK164" s="31" t="s">
        <v>1309</v>
      </c>
      <c r="AL164" s="18" t="s">
        <v>1306</v>
      </c>
      <c r="AM164" s="86"/>
      <c r="AN164" s="31" t="s">
        <v>1309</v>
      </c>
      <c r="AO164" s="18" t="s">
        <v>1306</v>
      </c>
      <c r="AP164" s="86"/>
      <c r="AQ164" s="31" t="s">
        <v>1309</v>
      </c>
      <c r="AR164" s="18" t="s">
        <v>1306</v>
      </c>
      <c r="AS164" s="190">
        <v>6000</v>
      </c>
      <c r="AT164" s="68">
        <f t="shared" si="2"/>
        <v>0</v>
      </c>
    </row>
    <row r="165" spans="1:46" ht="22.5" x14ac:dyDescent="0.25">
      <c r="A165" s="7" t="s">
        <v>929</v>
      </c>
      <c r="B165" s="8" t="s">
        <v>907</v>
      </c>
      <c r="C165" s="9" t="s">
        <v>578</v>
      </c>
      <c r="D165" s="121" t="s">
        <v>808</v>
      </c>
      <c r="E165" s="178" t="s">
        <v>1282</v>
      </c>
      <c r="F165" s="21">
        <v>1</v>
      </c>
      <c r="G165" s="189">
        <v>6000</v>
      </c>
      <c r="H165" s="189">
        <v>6000</v>
      </c>
      <c r="I165" s="189">
        <v>6000</v>
      </c>
      <c r="J165" s="202">
        <v>43928.370821759258</v>
      </c>
      <c r="K165" s="18" t="s">
        <v>1306</v>
      </c>
      <c r="L165" s="18"/>
      <c r="M165" s="31" t="s">
        <v>1309</v>
      </c>
      <c r="N165" s="18" t="s">
        <v>1306</v>
      </c>
      <c r="O165" s="18"/>
      <c r="P165" s="31" t="s">
        <v>1309</v>
      </c>
      <c r="Q165" s="18" t="s">
        <v>1306</v>
      </c>
      <c r="R165" s="18"/>
      <c r="S165" s="31" t="s">
        <v>1309</v>
      </c>
      <c r="T165" s="18" t="s">
        <v>1306</v>
      </c>
      <c r="U165" s="18"/>
      <c r="V165" s="31" t="s">
        <v>1309</v>
      </c>
      <c r="W165" s="18" t="s">
        <v>1306</v>
      </c>
      <c r="X165" s="18"/>
      <c r="Y165" s="31" t="s">
        <v>1309</v>
      </c>
      <c r="Z165" s="18" t="s">
        <v>1306</v>
      </c>
      <c r="AA165" s="18"/>
      <c r="AB165" s="31" t="s">
        <v>1309</v>
      </c>
      <c r="AC165" s="18" t="s">
        <v>1306</v>
      </c>
      <c r="AD165" s="18"/>
      <c r="AE165" s="31" t="s">
        <v>1309</v>
      </c>
      <c r="AF165" s="18" t="s">
        <v>1306</v>
      </c>
      <c r="AG165" s="18"/>
      <c r="AH165" s="31" t="s">
        <v>1309</v>
      </c>
      <c r="AI165" s="18" t="s">
        <v>1306</v>
      </c>
      <c r="AJ165" s="18"/>
      <c r="AK165" s="31" t="s">
        <v>1309</v>
      </c>
      <c r="AL165" s="18" t="s">
        <v>1306</v>
      </c>
      <c r="AM165" s="18"/>
      <c r="AN165" s="31" t="s">
        <v>1309</v>
      </c>
      <c r="AO165" s="18" t="s">
        <v>1306</v>
      </c>
      <c r="AP165" s="18"/>
      <c r="AQ165" s="31" t="s">
        <v>1309</v>
      </c>
      <c r="AR165" s="18" t="s">
        <v>1306</v>
      </c>
      <c r="AS165" s="190">
        <v>6000</v>
      </c>
      <c r="AT165" s="68">
        <f t="shared" si="2"/>
        <v>0</v>
      </c>
    </row>
    <row r="166" spans="1:46" ht="22.5" x14ac:dyDescent="0.25">
      <c r="A166" s="7" t="s">
        <v>165</v>
      </c>
      <c r="B166" s="8" t="s">
        <v>918</v>
      </c>
      <c r="C166" s="10" t="s">
        <v>166</v>
      </c>
      <c r="D166" s="21" t="s">
        <v>1137</v>
      </c>
      <c r="E166" s="178" t="s">
        <v>1283</v>
      </c>
      <c r="F166" s="21">
        <v>1</v>
      </c>
      <c r="G166" s="189">
        <v>12000</v>
      </c>
      <c r="H166" s="189">
        <v>12000</v>
      </c>
      <c r="I166" s="189">
        <v>12000</v>
      </c>
      <c r="J166" s="202">
        <v>43928.370821759258</v>
      </c>
      <c r="K166" s="18" t="s">
        <v>1306</v>
      </c>
      <c r="L166" s="86"/>
      <c r="M166" s="31" t="s">
        <v>1309</v>
      </c>
      <c r="N166" s="18" t="s">
        <v>1306</v>
      </c>
      <c r="O166" s="86"/>
      <c r="P166" s="31" t="s">
        <v>1309</v>
      </c>
      <c r="Q166" s="18" t="s">
        <v>1306</v>
      </c>
      <c r="R166" s="86"/>
      <c r="S166" s="31" t="s">
        <v>1309</v>
      </c>
      <c r="T166" s="18" t="s">
        <v>1306</v>
      </c>
      <c r="U166" s="86"/>
      <c r="V166" s="31" t="s">
        <v>1309</v>
      </c>
      <c r="W166" s="18" t="s">
        <v>1306</v>
      </c>
      <c r="X166" s="86"/>
      <c r="Y166" s="31" t="s">
        <v>1309</v>
      </c>
      <c r="Z166" s="18" t="s">
        <v>1306</v>
      </c>
      <c r="AA166" s="86"/>
      <c r="AB166" s="31" t="s">
        <v>1309</v>
      </c>
      <c r="AC166" s="18" t="s">
        <v>1306</v>
      </c>
      <c r="AD166" s="86"/>
      <c r="AE166" s="31" t="s">
        <v>1309</v>
      </c>
      <c r="AF166" s="18" t="s">
        <v>1306</v>
      </c>
      <c r="AG166" s="86"/>
      <c r="AH166" s="31" t="s">
        <v>1309</v>
      </c>
      <c r="AI166" s="18" t="s">
        <v>1306</v>
      </c>
      <c r="AJ166" s="86"/>
      <c r="AK166" s="31" t="s">
        <v>1309</v>
      </c>
      <c r="AL166" s="18" t="s">
        <v>1306</v>
      </c>
      <c r="AM166" s="86"/>
      <c r="AN166" s="31" t="s">
        <v>1309</v>
      </c>
      <c r="AO166" s="18" t="s">
        <v>1306</v>
      </c>
      <c r="AP166" s="86"/>
      <c r="AQ166" s="31" t="s">
        <v>1309</v>
      </c>
      <c r="AR166" s="18" t="s">
        <v>1306</v>
      </c>
      <c r="AS166" s="190">
        <v>12000</v>
      </c>
      <c r="AT166" s="68">
        <f t="shared" si="2"/>
        <v>0</v>
      </c>
    </row>
    <row r="167" spans="1:46" ht="22.5" x14ac:dyDescent="0.25">
      <c r="A167" s="7" t="s">
        <v>930</v>
      </c>
      <c r="B167" s="8" t="s">
        <v>907</v>
      </c>
      <c r="C167" s="9" t="s">
        <v>586</v>
      </c>
      <c r="D167" s="33" t="s">
        <v>1138</v>
      </c>
      <c r="E167" s="33" t="s">
        <v>587</v>
      </c>
      <c r="F167" s="21">
        <v>1</v>
      </c>
      <c r="G167" s="189">
        <v>6000</v>
      </c>
      <c r="H167" s="189">
        <v>6000</v>
      </c>
      <c r="I167" s="189">
        <v>6000</v>
      </c>
      <c r="J167" s="202">
        <v>43928.370821759258</v>
      </c>
      <c r="K167" s="18" t="s">
        <v>1306</v>
      </c>
      <c r="L167" s="86"/>
      <c r="M167" s="31" t="s">
        <v>1309</v>
      </c>
      <c r="N167" s="18" t="s">
        <v>1306</v>
      </c>
      <c r="O167" s="86"/>
      <c r="P167" s="31" t="s">
        <v>1309</v>
      </c>
      <c r="Q167" s="18" t="s">
        <v>1306</v>
      </c>
      <c r="R167" s="86"/>
      <c r="S167" s="31" t="s">
        <v>1309</v>
      </c>
      <c r="T167" s="18" t="s">
        <v>1306</v>
      </c>
      <c r="U167" s="86"/>
      <c r="V167" s="31" t="s">
        <v>1309</v>
      </c>
      <c r="W167" s="18" t="s">
        <v>1306</v>
      </c>
      <c r="X167" s="86"/>
      <c r="Y167" s="31" t="s">
        <v>1309</v>
      </c>
      <c r="Z167" s="18" t="s">
        <v>1306</v>
      </c>
      <c r="AA167" s="86"/>
      <c r="AB167" s="31" t="s">
        <v>1309</v>
      </c>
      <c r="AC167" s="18" t="s">
        <v>1306</v>
      </c>
      <c r="AD167" s="86"/>
      <c r="AE167" s="31" t="s">
        <v>1309</v>
      </c>
      <c r="AF167" s="18" t="s">
        <v>1306</v>
      </c>
      <c r="AG167" s="86"/>
      <c r="AH167" s="31" t="s">
        <v>1309</v>
      </c>
      <c r="AI167" s="18" t="s">
        <v>1306</v>
      </c>
      <c r="AJ167" s="86"/>
      <c r="AK167" s="31" t="s">
        <v>1309</v>
      </c>
      <c r="AL167" s="18" t="s">
        <v>1306</v>
      </c>
      <c r="AM167" s="86"/>
      <c r="AN167" s="31" t="s">
        <v>1309</v>
      </c>
      <c r="AO167" s="18" t="s">
        <v>1306</v>
      </c>
      <c r="AP167" s="86"/>
      <c r="AQ167" s="31" t="s">
        <v>1309</v>
      </c>
      <c r="AR167" s="18" t="s">
        <v>1306</v>
      </c>
      <c r="AS167" s="190">
        <v>6000</v>
      </c>
      <c r="AT167" s="68">
        <f t="shared" si="2"/>
        <v>0</v>
      </c>
    </row>
    <row r="168" spans="1:46" ht="22.5" x14ac:dyDescent="0.25">
      <c r="A168" s="7" t="s">
        <v>126</v>
      </c>
      <c r="B168" s="8" t="s">
        <v>910</v>
      </c>
      <c r="C168" s="10" t="s">
        <v>127</v>
      </c>
      <c r="D168" s="33" t="s">
        <v>1139</v>
      </c>
      <c r="E168" s="178" t="s">
        <v>1284</v>
      </c>
      <c r="F168" s="21">
        <v>1</v>
      </c>
      <c r="G168" s="189">
        <v>6000</v>
      </c>
      <c r="H168" s="189">
        <v>6000</v>
      </c>
      <c r="I168" s="189">
        <v>6000</v>
      </c>
      <c r="J168" s="202">
        <v>43928.370821759258</v>
      </c>
      <c r="K168" s="18" t="s">
        <v>1306</v>
      </c>
      <c r="L168" s="86"/>
      <c r="M168" s="31" t="s">
        <v>1309</v>
      </c>
      <c r="N168" s="18" t="s">
        <v>1306</v>
      </c>
      <c r="O168" s="86"/>
      <c r="P168" s="31" t="s">
        <v>1309</v>
      </c>
      <c r="Q168" s="18" t="s">
        <v>1306</v>
      </c>
      <c r="R168" s="86"/>
      <c r="S168" s="31" t="s">
        <v>1309</v>
      </c>
      <c r="T168" s="18" t="s">
        <v>1306</v>
      </c>
      <c r="U168" s="86"/>
      <c r="V168" s="31" t="s">
        <v>1309</v>
      </c>
      <c r="W168" s="18" t="s">
        <v>1306</v>
      </c>
      <c r="X168" s="86"/>
      <c r="Y168" s="31" t="s">
        <v>1309</v>
      </c>
      <c r="Z168" s="18" t="s">
        <v>1306</v>
      </c>
      <c r="AA168" s="86"/>
      <c r="AB168" s="31" t="s">
        <v>1309</v>
      </c>
      <c r="AC168" s="18" t="s">
        <v>1306</v>
      </c>
      <c r="AD168" s="86"/>
      <c r="AE168" s="31" t="s">
        <v>1309</v>
      </c>
      <c r="AF168" s="18" t="s">
        <v>1306</v>
      </c>
      <c r="AG168" s="86"/>
      <c r="AH168" s="31" t="s">
        <v>1309</v>
      </c>
      <c r="AI168" s="18" t="s">
        <v>1306</v>
      </c>
      <c r="AJ168" s="86"/>
      <c r="AK168" s="31" t="s">
        <v>1309</v>
      </c>
      <c r="AL168" s="18" t="s">
        <v>1306</v>
      </c>
      <c r="AM168" s="86"/>
      <c r="AN168" s="31" t="s">
        <v>1309</v>
      </c>
      <c r="AO168" s="18" t="s">
        <v>1306</v>
      </c>
      <c r="AP168" s="86"/>
      <c r="AQ168" s="31" t="s">
        <v>1309</v>
      </c>
      <c r="AR168" s="18" t="s">
        <v>1306</v>
      </c>
      <c r="AS168" s="190">
        <v>6000</v>
      </c>
      <c r="AT168" s="68">
        <f t="shared" si="2"/>
        <v>0</v>
      </c>
    </row>
    <row r="169" spans="1:46" ht="22.5" x14ac:dyDescent="0.25">
      <c r="A169" s="7" t="s">
        <v>44</v>
      </c>
      <c r="B169" s="8" t="s">
        <v>917</v>
      </c>
      <c r="C169" s="10" t="s">
        <v>45</v>
      </c>
      <c r="D169" s="33" t="s">
        <v>1140</v>
      </c>
      <c r="E169" s="33" t="s">
        <v>1285</v>
      </c>
      <c r="F169" s="21">
        <v>1</v>
      </c>
      <c r="G169" s="189">
        <v>6000</v>
      </c>
      <c r="H169" s="189">
        <v>6000</v>
      </c>
      <c r="I169" s="189">
        <v>6000</v>
      </c>
      <c r="J169" s="202">
        <v>43930.377187500002</v>
      </c>
      <c r="K169" s="18" t="s">
        <v>1306</v>
      </c>
      <c r="L169" s="86"/>
      <c r="M169" s="31" t="s">
        <v>1309</v>
      </c>
      <c r="N169" s="18" t="s">
        <v>1306</v>
      </c>
      <c r="O169" s="86"/>
      <c r="P169" s="31" t="s">
        <v>1309</v>
      </c>
      <c r="Q169" s="18" t="s">
        <v>1306</v>
      </c>
      <c r="R169" s="86"/>
      <c r="S169" s="31" t="s">
        <v>1309</v>
      </c>
      <c r="T169" s="18" t="s">
        <v>1306</v>
      </c>
      <c r="U169" s="86"/>
      <c r="V169" s="31" t="s">
        <v>1309</v>
      </c>
      <c r="W169" s="18" t="s">
        <v>1306</v>
      </c>
      <c r="X169" s="86"/>
      <c r="Y169" s="31" t="s">
        <v>1309</v>
      </c>
      <c r="Z169" s="18" t="s">
        <v>1306</v>
      </c>
      <c r="AA169" s="86"/>
      <c r="AB169" s="31" t="s">
        <v>1309</v>
      </c>
      <c r="AC169" s="18" t="s">
        <v>1306</v>
      </c>
      <c r="AD169" s="86"/>
      <c r="AE169" s="31" t="s">
        <v>1309</v>
      </c>
      <c r="AF169" s="18" t="s">
        <v>1306</v>
      </c>
      <c r="AG169" s="86"/>
      <c r="AH169" s="31" t="s">
        <v>1309</v>
      </c>
      <c r="AI169" s="18" t="s">
        <v>1306</v>
      </c>
      <c r="AJ169" s="86"/>
      <c r="AK169" s="31" t="s">
        <v>1309</v>
      </c>
      <c r="AL169" s="18" t="s">
        <v>1306</v>
      </c>
      <c r="AM169" s="86"/>
      <c r="AN169" s="31" t="s">
        <v>1309</v>
      </c>
      <c r="AO169" s="18" t="s">
        <v>1306</v>
      </c>
      <c r="AP169" s="86"/>
      <c r="AQ169" s="31" t="s">
        <v>1309</v>
      </c>
      <c r="AR169" s="18" t="s">
        <v>1306</v>
      </c>
      <c r="AS169" s="190">
        <v>6000</v>
      </c>
      <c r="AT169" s="68">
        <f t="shared" si="2"/>
        <v>0</v>
      </c>
    </row>
    <row r="170" spans="1:46" ht="22.5" x14ac:dyDescent="0.25">
      <c r="A170" s="7" t="s">
        <v>931</v>
      </c>
      <c r="B170" s="8" t="s">
        <v>911</v>
      </c>
      <c r="C170" s="10" t="s">
        <v>192</v>
      </c>
      <c r="D170" s="21" t="s">
        <v>1141</v>
      </c>
      <c r="E170" s="178" t="s">
        <v>1286</v>
      </c>
      <c r="F170" s="21">
        <v>1</v>
      </c>
      <c r="G170" s="189">
        <v>6000</v>
      </c>
      <c r="H170" s="189">
        <v>6000</v>
      </c>
      <c r="I170" s="189">
        <v>6000</v>
      </c>
      <c r="J170" s="202">
        <v>43928.370821759258</v>
      </c>
      <c r="K170" s="18" t="s">
        <v>1306</v>
      </c>
      <c r="L170" s="86"/>
      <c r="M170" s="31" t="s">
        <v>1309</v>
      </c>
      <c r="N170" s="18" t="s">
        <v>1306</v>
      </c>
      <c r="O170" s="86"/>
      <c r="P170" s="31" t="s">
        <v>1309</v>
      </c>
      <c r="Q170" s="18" t="s">
        <v>1306</v>
      </c>
      <c r="R170" s="86"/>
      <c r="S170" s="31" t="s">
        <v>1309</v>
      </c>
      <c r="T170" s="18" t="s">
        <v>1306</v>
      </c>
      <c r="U170" s="86"/>
      <c r="V170" s="31" t="s">
        <v>1309</v>
      </c>
      <c r="W170" s="18" t="s">
        <v>1306</v>
      </c>
      <c r="X170" s="86"/>
      <c r="Y170" s="31" t="s">
        <v>1309</v>
      </c>
      <c r="Z170" s="18" t="s">
        <v>1306</v>
      </c>
      <c r="AA170" s="86"/>
      <c r="AB170" s="31" t="s">
        <v>1309</v>
      </c>
      <c r="AC170" s="18" t="s">
        <v>1306</v>
      </c>
      <c r="AD170" s="86"/>
      <c r="AE170" s="31" t="s">
        <v>1309</v>
      </c>
      <c r="AF170" s="18" t="s">
        <v>1306</v>
      </c>
      <c r="AG170" s="86"/>
      <c r="AH170" s="31" t="s">
        <v>1309</v>
      </c>
      <c r="AI170" s="18" t="s">
        <v>1306</v>
      </c>
      <c r="AJ170" s="86"/>
      <c r="AK170" s="31" t="s">
        <v>1309</v>
      </c>
      <c r="AL170" s="18" t="s">
        <v>1306</v>
      </c>
      <c r="AM170" s="86"/>
      <c r="AN170" s="31" t="s">
        <v>1309</v>
      </c>
      <c r="AO170" s="18" t="s">
        <v>1306</v>
      </c>
      <c r="AP170" s="86"/>
      <c r="AQ170" s="31" t="s">
        <v>1309</v>
      </c>
      <c r="AR170" s="18" t="s">
        <v>1306</v>
      </c>
      <c r="AS170" s="190">
        <v>6000</v>
      </c>
      <c r="AT170" s="68">
        <f t="shared" si="2"/>
        <v>0</v>
      </c>
    </row>
    <row r="171" spans="1:46" ht="22.5" x14ac:dyDescent="0.25">
      <c r="A171" s="7" t="s">
        <v>1008</v>
      </c>
      <c r="B171" s="8" t="s">
        <v>918</v>
      </c>
      <c r="C171" s="10" t="s">
        <v>111</v>
      </c>
      <c r="D171" s="33" t="s">
        <v>1142</v>
      </c>
      <c r="E171" s="33" t="s">
        <v>112</v>
      </c>
      <c r="F171" s="21">
        <v>1</v>
      </c>
      <c r="G171" s="189">
        <v>6000</v>
      </c>
      <c r="H171" s="189">
        <v>6000</v>
      </c>
      <c r="I171" s="189">
        <v>6000</v>
      </c>
      <c r="J171" s="202">
        <v>43928.370821759258</v>
      </c>
      <c r="K171" s="18" t="s">
        <v>1306</v>
      </c>
      <c r="L171" s="86"/>
      <c r="M171" s="31" t="s">
        <v>1309</v>
      </c>
      <c r="N171" s="18" t="s">
        <v>1306</v>
      </c>
      <c r="O171" s="86"/>
      <c r="P171" s="31" t="s">
        <v>1309</v>
      </c>
      <c r="Q171" s="18" t="s">
        <v>1306</v>
      </c>
      <c r="R171" s="86"/>
      <c r="S171" s="31" t="s">
        <v>1309</v>
      </c>
      <c r="T171" s="18" t="s">
        <v>1306</v>
      </c>
      <c r="U171" s="86"/>
      <c r="V171" s="31" t="s">
        <v>1309</v>
      </c>
      <c r="W171" s="18" t="s">
        <v>1306</v>
      </c>
      <c r="X171" s="86"/>
      <c r="Y171" s="31" t="s">
        <v>1309</v>
      </c>
      <c r="Z171" s="18" t="s">
        <v>1306</v>
      </c>
      <c r="AA171" s="86"/>
      <c r="AB171" s="31" t="s">
        <v>1309</v>
      </c>
      <c r="AC171" s="18" t="s">
        <v>1306</v>
      </c>
      <c r="AD171" s="86"/>
      <c r="AE171" s="31" t="s">
        <v>1309</v>
      </c>
      <c r="AF171" s="18" t="s">
        <v>1306</v>
      </c>
      <c r="AG171" s="86"/>
      <c r="AH171" s="31" t="s">
        <v>1309</v>
      </c>
      <c r="AI171" s="18" t="s">
        <v>1306</v>
      </c>
      <c r="AJ171" s="86"/>
      <c r="AK171" s="31" t="s">
        <v>1309</v>
      </c>
      <c r="AL171" s="18" t="s">
        <v>1306</v>
      </c>
      <c r="AM171" s="86"/>
      <c r="AN171" s="31" t="s">
        <v>1309</v>
      </c>
      <c r="AO171" s="18" t="s">
        <v>1306</v>
      </c>
      <c r="AP171" s="86"/>
      <c r="AQ171" s="31" t="s">
        <v>1309</v>
      </c>
      <c r="AR171" s="18" t="s">
        <v>1306</v>
      </c>
      <c r="AS171" s="190">
        <v>6000</v>
      </c>
      <c r="AT171" s="68">
        <f t="shared" si="2"/>
        <v>0</v>
      </c>
    </row>
    <row r="172" spans="1:46" ht="22.5" x14ac:dyDescent="0.25">
      <c r="A172" s="7" t="s">
        <v>494</v>
      </c>
      <c r="B172" s="8" t="s">
        <v>912</v>
      </c>
      <c r="C172" s="9" t="s">
        <v>495</v>
      </c>
      <c r="D172" s="121" t="s">
        <v>873</v>
      </c>
      <c r="E172" s="178" t="s">
        <v>1287</v>
      </c>
      <c r="F172" s="21">
        <v>1</v>
      </c>
      <c r="G172" s="189">
        <v>6000</v>
      </c>
      <c r="H172" s="189">
        <v>6000</v>
      </c>
      <c r="I172" s="189">
        <v>6000</v>
      </c>
      <c r="J172" s="202">
        <v>43928.370821759258</v>
      </c>
      <c r="K172" s="18" t="s">
        <v>1306</v>
      </c>
      <c r="L172" s="18"/>
      <c r="M172" s="31" t="s">
        <v>1309</v>
      </c>
      <c r="N172" s="18" t="s">
        <v>1306</v>
      </c>
      <c r="O172" s="18"/>
      <c r="P172" s="31" t="s">
        <v>1309</v>
      </c>
      <c r="Q172" s="18" t="s">
        <v>1306</v>
      </c>
      <c r="R172" s="18"/>
      <c r="S172" s="31" t="s">
        <v>1309</v>
      </c>
      <c r="T172" s="18" t="s">
        <v>1306</v>
      </c>
      <c r="U172" s="18"/>
      <c r="V172" s="31" t="s">
        <v>1309</v>
      </c>
      <c r="W172" s="18" t="s">
        <v>1306</v>
      </c>
      <c r="X172" s="18"/>
      <c r="Y172" s="31" t="s">
        <v>1309</v>
      </c>
      <c r="Z172" s="18" t="s">
        <v>1306</v>
      </c>
      <c r="AA172" s="18"/>
      <c r="AB172" s="31" t="s">
        <v>1309</v>
      </c>
      <c r="AC172" s="18" t="s">
        <v>1306</v>
      </c>
      <c r="AD172" s="18"/>
      <c r="AE172" s="31" t="s">
        <v>1309</v>
      </c>
      <c r="AF172" s="18" t="s">
        <v>1306</v>
      </c>
      <c r="AG172" s="18"/>
      <c r="AH172" s="31" t="s">
        <v>1309</v>
      </c>
      <c r="AI172" s="18" t="s">
        <v>1306</v>
      </c>
      <c r="AJ172" s="18"/>
      <c r="AK172" s="31" t="s">
        <v>1309</v>
      </c>
      <c r="AL172" s="18" t="s">
        <v>1306</v>
      </c>
      <c r="AM172" s="18"/>
      <c r="AN172" s="31" t="s">
        <v>1309</v>
      </c>
      <c r="AO172" s="18" t="s">
        <v>1306</v>
      </c>
      <c r="AP172" s="18"/>
      <c r="AQ172" s="31" t="s">
        <v>1309</v>
      </c>
      <c r="AR172" s="18" t="s">
        <v>1306</v>
      </c>
      <c r="AS172" s="190">
        <v>6000</v>
      </c>
      <c r="AT172" s="68">
        <f t="shared" si="2"/>
        <v>0</v>
      </c>
    </row>
    <row r="173" spans="1:46" ht="22.5" x14ac:dyDescent="0.25">
      <c r="A173" s="7" t="s">
        <v>1009</v>
      </c>
      <c r="B173" s="8" t="s">
        <v>920</v>
      </c>
      <c r="C173" s="10" t="s">
        <v>107</v>
      </c>
      <c r="D173" s="33" t="s">
        <v>1143</v>
      </c>
      <c r="E173" s="33" t="s">
        <v>108</v>
      </c>
      <c r="F173" s="21">
        <v>1</v>
      </c>
      <c r="G173" s="189">
        <v>6000</v>
      </c>
      <c r="H173" s="189">
        <v>6000</v>
      </c>
      <c r="I173" s="189">
        <v>6000</v>
      </c>
      <c r="J173" s="202">
        <v>43928.370821759258</v>
      </c>
      <c r="K173" s="18" t="s">
        <v>1306</v>
      </c>
      <c r="L173" s="86"/>
      <c r="M173" s="31" t="s">
        <v>1309</v>
      </c>
      <c r="N173" s="18" t="s">
        <v>1306</v>
      </c>
      <c r="O173" s="86"/>
      <c r="P173" s="31" t="s">
        <v>1309</v>
      </c>
      <c r="Q173" s="18" t="s">
        <v>1306</v>
      </c>
      <c r="R173" s="86"/>
      <c r="S173" s="31" t="s">
        <v>1309</v>
      </c>
      <c r="T173" s="18" t="s">
        <v>1306</v>
      </c>
      <c r="U173" s="86"/>
      <c r="V173" s="31" t="s">
        <v>1309</v>
      </c>
      <c r="W173" s="18" t="s">
        <v>1306</v>
      </c>
      <c r="X173" s="86"/>
      <c r="Y173" s="31" t="s">
        <v>1309</v>
      </c>
      <c r="Z173" s="18" t="s">
        <v>1306</v>
      </c>
      <c r="AA173" s="86"/>
      <c r="AB173" s="31" t="s">
        <v>1309</v>
      </c>
      <c r="AC173" s="18" t="s">
        <v>1306</v>
      </c>
      <c r="AD173" s="86"/>
      <c r="AE173" s="31" t="s">
        <v>1309</v>
      </c>
      <c r="AF173" s="18" t="s">
        <v>1306</v>
      </c>
      <c r="AG173" s="86"/>
      <c r="AH173" s="31" t="s">
        <v>1309</v>
      </c>
      <c r="AI173" s="18" t="s">
        <v>1306</v>
      </c>
      <c r="AJ173" s="86"/>
      <c r="AK173" s="31" t="s">
        <v>1309</v>
      </c>
      <c r="AL173" s="18" t="s">
        <v>1306</v>
      </c>
      <c r="AM173" s="86"/>
      <c r="AN173" s="31" t="s">
        <v>1309</v>
      </c>
      <c r="AO173" s="18" t="s">
        <v>1306</v>
      </c>
      <c r="AP173" s="86"/>
      <c r="AQ173" s="31" t="s">
        <v>1309</v>
      </c>
      <c r="AR173" s="18" t="s">
        <v>1306</v>
      </c>
      <c r="AS173" s="190">
        <v>6000</v>
      </c>
      <c r="AT173" s="68">
        <f t="shared" si="2"/>
        <v>0</v>
      </c>
    </row>
    <row r="174" spans="1:46" ht="22.5" x14ac:dyDescent="0.25">
      <c r="A174" s="7" t="s">
        <v>523</v>
      </c>
      <c r="B174" s="8" t="s">
        <v>913</v>
      </c>
      <c r="C174" s="9" t="s">
        <v>524</v>
      </c>
      <c r="D174" s="121" t="s">
        <v>871</v>
      </c>
      <c r="E174" s="178" t="s">
        <v>1288</v>
      </c>
      <c r="F174" s="21">
        <v>1</v>
      </c>
      <c r="G174" s="189">
        <v>12000</v>
      </c>
      <c r="H174" s="189">
        <v>12000</v>
      </c>
      <c r="I174" s="189">
        <v>12000</v>
      </c>
      <c r="J174" s="202">
        <v>43928.370821759258</v>
      </c>
      <c r="K174" s="18" t="s">
        <v>1306</v>
      </c>
      <c r="L174" s="18"/>
      <c r="M174" s="31" t="s">
        <v>1309</v>
      </c>
      <c r="N174" s="18" t="s">
        <v>1306</v>
      </c>
      <c r="O174" s="18"/>
      <c r="P174" s="31" t="s">
        <v>1309</v>
      </c>
      <c r="Q174" s="18" t="s">
        <v>1306</v>
      </c>
      <c r="R174" s="18"/>
      <c r="S174" s="31" t="s">
        <v>1309</v>
      </c>
      <c r="T174" s="18" t="s">
        <v>1306</v>
      </c>
      <c r="U174" s="18"/>
      <c r="V174" s="31" t="s">
        <v>1309</v>
      </c>
      <c r="W174" s="18" t="s">
        <v>1306</v>
      </c>
      <c r="X174" s="18"/>
      <c r="Y174" s="31" t="s">
        <v>1309</v>
      </c>
      <c r="Z174" s="18" t="s">
        <v>1306</v>
      </c>
      <c r="AA174" s="18"/>
      <c r="AB174" s="31" t="s">
        <v>1309</v>
      </c>
      <c r="AC174" s="18" t="s">
        <v>1306</v>
      </c>
      <c r="AD174" s="18"/>
      <c r="AE174" s="31" t="s">
        <v>1309</v>
      </c>
      <c r="AF174" s="18" t="s">
        <v>1306</v>
      </c>
      <c r="AG174" s="18"/>
      <c r="AH174" s="31" t="s">
        <v>1309</v>
      </c>
      <c r="AI174" s="18" t="s">
        <v>1306</v>
      </c>
      <c r="AJ174" s="18"/>
      <c r="AK174" s="31" t="s">
        <v>1309</v>
      </c>
      <c r="AL174" s="18" t="s">
        <v>1306</v>
      </c>
      <c r="AM174" s="18"/>
      <c r="AN174" s="31" t="s">
        <v>1309</v>
      </c>
      <c r="AO174" s="18" t="s">
        <v>1306</v>
      </c>
      <c r="AP174" s="18"/>
      <c r="AQ174" s="31" t="s">
        <v>1309</v>
      </c>
      <c r="AR174" s="18" t="s">
        <v>1306</v>
      </c>
      <c r="AS174" s="190">
        <v>12000</v>
      </c>
      <c r="AT174" s="68">
        <f t="shared" si="2"/>
        <v>0</v>
      </c>
    </row>
    <row r="175" spans="1:46" ht="22.5" x14ac:dyDescent="0.25">
      <c r="A175" s="7" t="s">
        <v>480</v>
      </c>
      <c r="B175" s="8" t="s">
        <v>918</v>
      </c>
      <c r="C175" s="9" t="s">
        <v>481</v>
      </c>
      <c r="D175" s="33" t="s">
        <v>1144</v>
      </c>
      <c r="E175" s="33" t="s">
        <v>482</v>
      </c>
      <c r="F175" s="21">
        <v>1</v>
      </c>
      <c r="G175" s="189">
        <v>6000</v>
      </c>
      <c r="H175" s="189">
        <v>6000</v>
      </c>
      <c r="I175" s="189">
        <v>6000</v>
      </c>
      <c r="J175" s="202">
        <v>43928.370821759258</v>
      </c>
      <c r="K175" s="18" t="s">
        <v>1306</v>
      </c>
      <c r="L175" s="86"/>
      <c r="M175" s="31" t="s">
        <v>1309</v>
      </c>
      <c r="N175" s="18" t="s">
        <v>1306</v>
      </c>
      <c r="O175" s="86"/>
      <c r="P175" s="31" t="s">
        <v>1309</v>
      </c>
      <c r="Q175" s="18" t="s">
        <v>1306</v>
      </c>
      <c r="R175" s="86"/>
      <c r="S175" s="31" t="s">
        <v>1309</v>
      </c>
      <c r="T175" s="18" t="s">
        <v>1306</v>
      </c>
      <c r="U175" s="86"/>
      <c r="V175" s="31" t="s">
        <v>1309</v>
      </c>
      <c r="W175" s="18" t="s">
        <v>1306</v>
      </c>
      <c r="X175" s="86"/>
      <c r="Y175" s="31" t="s">
        <v>1309</v>
      </c>
      <c r="Z175" s="18" t="s">
        <v>1306</v>
      </c>
      <c r="AA175" s="86"/>
      <c r="AB175" s="31" t="s">
        <v>1309</v>
      </c>
      <c r="AC175" s="18" t="s">
        <v>1306</v>
      </c>
      <c r="AD175" s="86"/>
      <c r="AE175" s="31" t="s">
        <v>1309</v>
      </c>
      <c r="AF175" s="18" t="s">
        <v>1306</v>
      </c>
      <c r="AG175" s="86"/>
      <c r="AH175" s="31" t="s">
        <v>1309</v>
      </c>
      <c r="AI175" s="18" t="s">
        <v>1306</v>
      </c>
      <c r="AJ175" s="86"/>
      <c r="AK175" s="31" t="s">
        <v>1309</v>
      </c>
      <c r="AL175" s="18" t="s">
        <v>1306</v>
      </c>
      <c r="AM175" s="86"/>
      <c r="AN175" s="31" t="s">
        <v>1309</v>
      </c>
      <c r="AO175" s="18" t="s">
        <v>1306</v>
      </c>
      <c r="AP175" s="86"/>
      <c r="AQ175" s="31" t="s">
        <v>1309</v>
      </c>
      <c r="AR175" s="18" t="s">
        <v>1306</v>
      </c>
      <c r="AS175" s="190">
        <v>6000</v>
      </c>
      <c r="AT175" s="68">
        <f t="shared" si="2"/>
        <v>0</v>
      </c>
    </row>
    <row r="176" spans="1:46" ht="22.5" x14ac:dyDescent="0.25">
      <c r="A176" s="7" t="s">
        <v>455</v>
      </c>
      <c r="B176" s="8" t="s">
        <v>913</v>
      </c>
      <c r="C176" s="9" t="s">
        <v>456</v>
      </c>
      <c r="D176" s="33" t="s">
        <v>1145</v>
      </c>
      <c r="E176" s="178" t="s">
        <v>1289</v>
      </c>
      <c r="F176" s="21">
        <v>1</v>
      </c>
      <c r="G176" s="189">
        <v>6000</v>
      </c>
      <c r="H176" s="189">
        <v>6000</v>
      </c>
      <c r="I176" s="189">
        <v>6000</v>
      </c>
      <c r="J176" s="202">
        <v>43928.370821759258</v>
      </c>
      <c r="K176" s="18" t="s">
        <v>1306</v>
      </c>
      <c r="L176" s="86"/>
      <c r="M176" s="31" t="s">
        <v>1309</v>
      </c>
      <c r="N176" s="18" t="s">
        <v>1306</v>
      </c>
      <c r="O176" s="86"/>
      <c r="P176" s="31" t="s">
        <v>1309</v>
      </c>
      <c r="Q176" s="18" t="s">
        <v>1306</v>
      </c>
      <c r="R176" s="86"/>
      <c r="S176" s="31" t="s">
        <v>1309</v>
      </c>
      <c r="T176" s="18" t="s">
        <v>1306</v>
      </c>
      <c r="U176" s="86"/>
      <c r="V176" s="31" t="s">
        <v>1309</v>
      </c>
      <c r="W176" s="18" t="s">
        <v>1306</v>
      </c>
      <c r="X176" s="86"/>
      <c r="Y176" s="31" t="s">
        <v>1309</v>
      </c>
      <c r="Z176" s="18" t="s">
        <v>1306</v>
      </c>
      <c r="AA176" s="86"/>
      <c r="AB176" s="31" t="s">
        <v>1309</v>
      </c>
      <c r="AC176" s="18" t="s">
        <v>1306</v>
      </c>
      <c r="AD176" s="86"/>
      <c r="AE176" s="31" t="s">
        <v>1309</v>
      </c>
      <c r="AF176" s="18" t="s">
        <v>1306</v>
      </c>
      <c r="AG176" s="86"/>
      <c r="AH176" s="31" t="s">
        <v>1309</v>
      </c>
      <c r="AI176" s="18" t="s">
        <v>1306</v>
      </c>
      <c r="AJ176" s="86"/>
      <c r="AK176" s="31" t="s">
        <v>1309</v>
      </c>
      <c r="AL176" s="18" t="s">
        <v>1306</v>
      </c>
      <c r="AM176" s="86"/>
      <c r="AN176" s="31" t="s">
        <v>1309</v>
      </c>
      <c r="AO176" s="18" t="s">
        <v>1306</v>
      </c>
      <c r="AP176" s="86"/>
      <c r="AQ176" s="31" t="s">
        <v>1309</v>
      </c>
      <c r="AR176" s="18" t="s">
        <v>1306</v>
      </c>
      <c r="AS176" s="190">
        <v>6000</v>
      </c>
      <c r="AT176" s="68">
        <f t="shared" si="2"/>
        <v>0</v>
      </c>
    </row>
    <row r="177" spans="1:46" ht="22.5" x14ac:dyDescent="0.25">
      <c r="A177" s="7" t="s">
        <v>325</v>
      </c>
      <c r="B177" s="8" t="s">
        <v>914</v>
      </c>
      <c r="C177" s="10" t="s">
        <v>326</v>
      </c>
      <c r="D177" s="33" t="s">
        <v>1146</v>
      </c>
      <c r="E177" s="178" t="s">
        <v>1290</v>
      </c>
      <c r="F177" s="21">
        <v>1</v>
      </c>
      <c r="G177" s="189">
        <v>6000</v>
      </c>
      <c r="H177" s="189">
        <v>6000</v>
      </c>
      <c r="I177" s="189">
        <v>6000</v>
      </c>
      <c r="J177" s="202">
        <v>43928.370821759258</v>
      </c>
      <c r="K177" s="18" t="s">
        <v>1306</v>
      </c>
      <c r="L177" s="86"/>
      <c r="M177" s="31" t="s">
        <v>1309</v>
      </c>
      <c r="N177" s="18" t="s">
        <v>1306</v>
      </c>
      <c r="O177" s="86"/>
      <c r="P177" s="31" t="s">
        <v>1309</v>
      </c>
      <c r="Q177" s="18" t="s">
        <v>1306</v>
      </c>
      <c r="R177" s="86"/>
      <c r="S177" s="31" t="s">
        <v>1309</v>
      </c>
      <c r="T177" s="18" t="s">
        <v>1306</v>
      </c>
      <c r="U177" s="86"/>
      <c r="V177" s="31" t="s">
        <v>1309</v>
      </c>
      <c r="W177" s="18" t="s">
        <v>1306</v>
      </c>
      <c r="X177" s="86"/>
      <c r="Y177" s="31" t="s">
        <v>1309</v>
      </c>
      <c r="Z177" s="18" t="s">
        <v>1306</v>
      </c>
      <c r="AA177" s="86"/>
      <c r="AB177" s="31" t="s">
        <v>1309</v>
      </c>
      <c r="AC177" s="18" t="s">
        <v>1306</v>
      </c>
      <c r="AD177" s="86"/>
      <c r="AE177" s="31" t="s">
        <v>1309</v>
      </c>
      <c r="AF177" s="18" t="s">
        <v>1306</v>
      </c>
      <c r="AG177" s="86"/>
      <c r="AH177" s="31" t="s">
        <v>1309</v>
      </c>
      <c r="AI177" s="18" t="s">
        <v>1306</v>
      </c>
      <c r="AJ177" s="86"/>
      <c r="AK177" s="31" t="s">
        <v>1309</v>
      </c>
      <c r="AL177" s="18" t="s">
        <v>1306</v>
      </c>
      <c r="AM177" s="86"/>
      <c r="AN177" s="31" t="s">
        <v>1309</v>
      </c>
      <c r="AO177" s="18" t="s">
        <v>1306</v>
      </c>
      <c r="AP177" s="86"/>
      <c r="AQ177" s="31" t="s">
        <v>1309</v>
      </c>
      <c r="AR177" s="18" t="s">
        <v>1306</v>
      </c>
      <c r="AS177" s="190">
        <v>6000</v>
      </c>
      <c r="AT177" s="68">
        <f t="shared" si="2"/>
        <v>0</v>
      </c>
    </row>
    <row r="178" spans="1:46" ht="22.5" x14ac:dyDescent="0.25">
      <c r="A178" s="7" t="s">
        <v>302</v>
      </c>
      <c r="B178" s="8" t="s">
        <v>907</v>
      </c>
      <c r="C178" s="10" t="s">
        <v>303</v>
      </c>
      <c r="D178" s="121" t="s">
        <v>869</v>
      </c>
      <c r="E178" s="178" t="s">
        <v>1291</v>
      </c>
      <c r="F178" s="21">
        <v>1</v>
      </c>
      <c r="G178" s="189">
        <v>6000</v>
      </c>
      <c r="H178" s="189">
        <v>6000</v>
      </c>
      <c r="I178" s="189">
        <v>6000</v>
      </c>
      <c r="J178" s="202">
        <v>43928.370821759258</v>
      </c>
      <c r="K178" s="18" t="s">
        <v>1306</v>
      </c>
      <c r="L178" s="18"/>
      <c r="M178" s="31" t="s">
        <v>1309</v>
      </c>
      <c r="N178" s="18" t="s">
        <v>1306</v>
      </c>
      <c r="O178" s="18"/>
      <c r="P178" s="31" t="s">
        <v>1309</v>
      </c>
      <c r="Q178" s="18" t="s">
        <v>1306</v>
      </c>
      <c r="R178" s="18"/>
      <c r="S178" s="31" t="s">
        <v>1309</v>
      </c>
      <c r="T178" s="18" t="s">
        <v>1306</v>
      </c>
      <c r="U178" s="18"/>
      <c r="V178" s="31" t="s">
        <v>1309</v>
      </c>
      <c r="W178" s="18" t="s">
        <v>1306</v>
      </c>
      <c r="X178" s="18"/>
      <c r="Y178" s="31" t="s">
        <v>1309</v>
      </c>
      <c r="Z178" s="18" t="s">
        <v>1306</v>
      </c>
      <c r="AA178" s="18"/>
      <c r="AB178" s="31" t="s">
        <v>1309</v>
      </c>
      <c r="AC178" s="18" t="s">
        <v>1306</v>
      </c>
      <c r="AD178" s="18"/>
      <c r="AE178" s="31" t="s">
        <v>1309</v>
      </c>
      <c r="AF178" s="18" t="s">
        <v>1306</v>
      </c>
      <c r="AG178" s="18"/>
      <c r="AH178" s="31" t="s">
        <v>1309</v>
      </c>
      <c r="AI178" s="18" t="s">
        <v>1306</v>
      </c>
      <c r="AJ178" s="18"/>
      <c r="AK178" s="31" t="s">
        <v>1309</v>
      </c>
      <c r="AL178" s="18" t="s">
        <v>1306</v>
      </c>
      <c r="AM178" s="18"/>
      <c r="AN178" s="31" t="s">
        <v>1309</v>
      </c>
      <c r="AO178" s="18" t="s">
        <v>1306</v>
      </c>
      <c r="AP178" s="18"/>
      <c r="AQ178" s="31" t="s">
        <v>1309</v>
      </c>
      <c r="AR178" s="18" t="s">
        <v>1306</v>
      </c>
      <c r="AS178" s="190">
        <v>6000</v>
      </c>
      <c r="AT178" s="68">
        <f t="shared" si="2"/>
        <v>0</v>
      </c>
    </row>
    <row r="179" spans="1:46" ht="22.5" x14ac:dyDescent="0.25">
      <c r="A179" s="7" t="s">
        <v>12</v>
      </c>
      <c r="B179" s="8" t="s">
        <v>912</v>
      </c>
      <c r="C179" s="10" t="s">
        <v>13</v>
      </c>
      <c r="D179" s="21" t="s">
        <v>1147</v>
      </c>
      <c r="E179" s="178" t="s">
        <v>1292</v>
      </c>
      <c r="F179" s="21">
        <v>1</v>
      </c>
      <c r="G179" s="189">
        <v>6000</v>
      </c>
      <c r="H179" s="189">
        <v>6000</v>
      </c>
      <c r="I179" s="189">
        <v>6000</v>
      </c>
      <c r="J179" s="202">
        <v>43928.370821759258</v>
      </c>
      <c r="K179" s="18" t="s">
        <v>1306</v>
      </c>
      <c r="L179" s="86"/>
      <c r="M179" s="31" t="s">
        <v>1309</v>
      </c>
      <c r="N179" s="18" t="s">
        <v>1306</v>
      </c>
      <c r="O179" s="86"/>
      <c r="P179" s="31" t="s">
        <v>1309</v>
      </c>
      <c r="Q179" s="18" t="s">
        <v>1306</v>
      </c>
      <c r="R179" s="86"/>
      <c r="S179" s="31" t="s">
        <v>1309</v>
      </c>
      <c r="T179" s="18" t="s">
        <v>1306</v>
      </c>
      <c r="U179" s="86"/>
      <c r="V179" s="31" t="s">
        <v>1309</v>
      </c>
      <c r="W179" s="18" t="s">
        <v>1306</v>
      </c>
      <c r="X179" s="86"/>
      <c r="Y179" s="31" t="s">
        <v>1309</v>
      </c>
      <c r="Z179" s="18" t="s">
        <v>1306</v>
      </c>
      <c r="AA179" s="86"/>
      <c r="AB179" s="31" t="s">
        <v>1309</v>
      </c>
      <c r="AC179" s="18" t="s">
        <v>1306</v>
      </c>
      <c r="AD179" s="86"/>
      <c r="AE179" s="31" t="s">
        <v>1309</v>
      </c>
      <c r="AF179" s="18" t="s">
        <v>1306</v>
      </c>
      <c r="AG179" s="86"/>
      <c r="AH179" s="31" t="s">
        <v>1309</v>
      </c>
      <c r="AI179" s="18" t="s">
        <v>1306</v>
      </c>
      <c r="AJ179" s="86"/>
      <c r="AK179" s="31" t="s">
        <v>1309</v>
      </c>
      <c r="AL179" s="18" t="s">
        <v>1306</v>
      </c>
      <c r="AM179" s="86"/>
      <c r="AN179" s="31" t="s">
        <v>1309</v>
      </c>
      <c r="AO179" s="18" t="s">
        <v>1306</v>
      </c>
      <c r="AP179" s="86"/>
      <c r="AQ179" s="31" t="s">
        <v>1309</v>
      </c>
      <c r="AR179" s="18" t="s">
        <v>1306</v>
      </c>
      <c r="AS179" s="190">
        <v>6000</v>
      </c>
      <c r="AT179" s="68">
        <f t="shared" si="2"/>
        <v>0</v>
      </c>
    </row>
    <row r="180" spans="1:46" ht="22.5" x14ac:dyDescent="0.25">
      <c r="A180" s="7" t="s">
        <v>356</v>
      </c>
      <c r="B180" s="8" t="s">
        <v>907</v>
      </c>
      <c r="C180" s="10" t="s">
        <v>357</v>
      </c>
      <c r="D180" s="33" t="s">
        <v>1148</v>
      </c>
      <c r="E180" s="33" t="s">
        <v>1293</v>
      </c>
      <c r="F180" s="21">
        <v>1</v>
      </c>
      <c r="G180" s="189">
        <v>6000</v>
      </c>
      <c r="H180" s="189">
        <v>6000</v>
      </c>
      <c r="I180" s="189">
        <v>6000</v>
      </c>
      <c r="J180" s="202">
        <v>43928.370821759258</v>
      </c>
      <c r="K180" s="18" t="s">
        <v>1306</v>
      </c>
      <c r="L180" s="86"/>
      <c r="M180" s="31" t="s">
        <v>1309</v>
      </c>
      <c r="N180" s="18" t="s">
        <v>1306</v>
      </c>
      <c r="O180" s="86"/>
      <c r="P180" s="31" t="s">
        <v>1309</v>
      </c>
      <c r="Q180" s="18" t="s">
        <v>1306</v>
      </c>
      <c r="R180" s="86"/>
      <c r="S180" s="31" t="s">
        <v>1309</v>
      </c>
      <c r="T180" s="18" t="s">
        <v>1306</v>
      </c>
      <c r="U180" s="86"/>
      <c r="V180" s="31" t="s">
        <v>1309</v>
      </c>
      <c r="W180" s="18" t="s">
        <v>1306</v>
      </c>
      <c r="X180" s="86"/>
      <c r="Y180" s="31" t="s">
        <v>1309</v>
      </c>
      <c r="Z180" s="18" t="s">
        <v>1306</v>
      </c>
      <c r="AA180" s="86"/>
      <c r="AB180" s="31" t="s">
        <v>1309</v>
      </c>
      <c r="AC180" s="18" t="s">
        <v>1306</v>
      </c>
      <c r="AD180" s="86"/>
      <c r="AE180" s="31" t="s">
        <v>1309</v>
      </c>
      <c r="AF180" s="18" t="s">
        <v>1306</v>
      </c>
      <c r="AG180" s="86"/>
      <c r="AH180" s="31" t="s">
        <v>1309</v>
      </c>
      <c r="AI180" s="18" t="s">
        <v>1306</v>
      </c>
      <c r="AJ180" s="86"/>
      <c r="AK180" s="31" t="s">
        <v>1309</v>
      </c>
      <c r="AL180" s="18" t="s">
        <v>1306</v>
      </c>
      <c r="AM180" s="86"/>
      <c r="AN180" s="31" t="s">
        <v>1309</v>
      </c>
      <c r="AO180" s="18" t="s">
        <v>1306</v>
      </c>
      <c r="AP180" s="86"/>
      <c r="AQ180" s="31" t="s">
        <v>1309</v>
      </c>
      <c r="AR180" s="18" t="s">
        <v>1306</v>
      </c>
      <c r="AS180" s="190">
        <v>6000</v>
      </c>
      <c r="AT180" s="68">
        <f t="shared" si="2"/>
        <v>0</v>
      </c>
    </row>
    <row r="181" spans="1:46" ht="22.5" x14ac:dyDescent="0.25">
      <c r="A181" s="7" t="s">
        <v>551</v>
      </c>
      <c r="B181" s="8" t="s">
        <v>912</v>
      </c>
      <c r="C181" s="9" t="s">
        <v>552</v>
      </c>
      <c r="D181" s="21" t="s">
        <v>1149</v>
      </c>
      <c r="E181" s="178" t="s">
        <v>1294</v>
      </c>
      <c r="F181" s="21">
        <v>1</v>
      </c>
      <c r="G181" s="189">
        <v>6000</v>
      </c>
      <c r="H181" s="189">
        <v>6000</v>
      </c>
      <c r="I181" s="189">
        <v>6000</v>
      </c>
      <c r="J181" s="202">
        <v>43928.370821759258</v>
      </c>
      <c r="K181" s="18" t="s">
        <v>1306</v>
      </c>
      <c r="L181" s="86"/>
      <c r="M181" s="31" t="s">
        <v>1309</v>
      </c>
      <c r="N181" s="18" t="s">
        <v>1306</v>
      </c>
      <c r="O181" s="86"/>
      <c r="P181" s="31" t="s">
        <v>1309</v>
      </c>
      <c r="Q181" s="18" t="s">
        <v>1306</v>
      </c>
      <c r="R181" s="86"/>
      <c r="S181" s="31" t="s">
        <v>1309</v>
      </c>
      <c r="T181" s="18" t="s">
        <v>1306</v>
      </c>
      <c r="U181" s="86"/>
      <c r="V181" s="31" t="s">
        <v>1309</v>
      </c>
      <c r="W181" s="18" t="s">
        <v>1306</v>
      </c>
      <c r="X181" s="86"/>
      <c r="Y181" s="31" t="s">
        <v>1309</v>
      </c>
      <c r="Z181" s="18" t="s">
        <v>1306</v>
      </c>
      <c r="AA181" s="86"/>
      <c r="AB181" s="31" t="s">
        <v>1309</v>
      </c>
      <c r="AC181" s="18" t="s">
        <v>1306</v>
      </c>
      <c r="AD181" s="86"/>
      <c r="AE181" s="31" t="s">
        <v>1309</v>
      </c>
      <c r="AF181" s="18" t="s">
        <v>1306</v>
      </c>
      <c r="AG181" s="86"/>
      <c r="AH181" s="31" t="s">
        <v>1309</v>
      </c>
      <c r="AI181" s="18" t="s">
        <v>1306</v>
      </c>
      <c r="AJ181" s="86"/>
      <c r="AK181" s="31" t="s">
        <v>1309</v>
      </c>
      <c r="AL181" s="18" t="s">
        <v>1306</v>
      </c>
      <c r="AM181" s="86"/>
      <c r="AN181" s="31" t="s">
        <v>1309</v>
      </c>
      <c r="AO181" s="18" t="s">
        <v>1306</v>
      </c>
      <c r="AP181" s="86"/>
      <c r="AQ181" s="31" t="s">
        <v>1309</v>
      </c>
      <c r="AR181" s="18" t="s">
        <v>1306</v>
      </c>
      <c r="AS181" s="190">
        <v>6000</v>
      </c>
      <c r="AT181" s="68">
        <f t="shared" si="2"/>
        <v>0</v>
      </c>
    </row>
    <row r="182" spans="1:46" ht="22.5" x14ac:dyDescent="0.25">
      <c r="A182" s="7" t="s">
        <v>274</v>
      </c>
      <c r="B182" s="8" t="s">
        <v>920</v>
      </c>
      <c r="C182" s="10" t="s">
        <v>275</v>
      </c>
      <c r="D182" s="121" t="s">
        <v>867</v>
      </c>
      <c r="E182" s="178" t="s">
        <v>1295</v>
      </c>
      <c r="F182" s="21">
        <v>1</v>
      </c>
      <c r="G182" s="189">
        <v>6000</v>
      </c>
      <c r="H182" s="189">
        <v>6000</v>
      </c>
      <c r="I182" s="189">
        <v>6000</v>
      </c>
      <c r="J182" s="202">
        <v>43928.370821759258</v>
      </c>
      <c r="K182" s="18" t="s">
        <v>1306</v>
      </c>
      <c r="L182" s="18"/>
      <c r="M182" s="31" t="s">
        <v>1309</v>
      </c>
      <c r="N182" s="18" t="s">
        <v>1306</v>
      </c>
      <c r="O182" s="18"/>
      <c r="P182" s="31" t="s">
        <v>1309</v>
      </c>
      <c r="Q182" s="18" t="s">
        <v>1306</v>
      </c>
      <c r="R182" s="18"/>
      <c r="S182" s="31" t="s">
        <v>1309</v>
      </c>
      <c r="T182" s="18" t="s">
        <v>1306</v>
      </c>
      <c r="U182" s="18"/>
      <c r="V182" s="31" t="s">
        <v>1309</v>
      </c>
      <c r="W182" s="18" t="s">
        <v>1306</v>
      </c>
      <c r="X182" s="18"/>
      <c r="Y182" s="31" t="s">
        <v>1309</v>
      </c>
      <c r="Z182" s="18" t="s">
        <v>1306</v>
      </c>
      <c r="AA182" s="18"/>
      <c r="AB182" s="31" t="s">
        <v>1309</v>
      </c>
      <c r="AC182" s="18" t="s">
        <v>1306</v>
      </c>
      <c r="AD182" s="18"/>
      <c r="AE182" s="31" t="s">
        <v>1309</v>
      </c>
      <c r="AF182" s="18" t="s">
        <v>1306</v>
      </c>
      <c r="AG182" s="18"/>
      <c r="AH182" s="31" t="s">
        <v>1309</v>
      </c>
      <c r="AI182" s="18" t="s">
        <v>1306</v>
      </c>
      <c r="AJ182" s="18"/>
      <c r="AK182" s="31" t="s">
        <v>1309</v>
      </c>
      <c r="AL182" s="18" t="s">
        <v>1306</v>
      </c>
      <c r="AM182" s="18"/>
      <c r="AN182" s="31" t="s">
        <v>1309</v>
      </c>
      <c r="AO182" s="18" t="s">
        <v>1306</v>
      </c>
      <c r="AP182" s="18"/>
      <c r="AQ182" s="31" t="s">
        <v>1309</v>
      </c>
      <c r="AR182" s="18" t="s">
        <v>1306</v>
      </c>
      <c r="AS182" s="190">
        <v>6000</v>
      </c>
      <c r="AT182" s="68">
        <f t="shared" si="2"/>
        <v>0</v>
      </c>
    </row>
    <row r="183" spans="1:46" ht="22.5" x14ac:dyDescent="0.25">
      <c r="A183" s="7" t="s">
        <v>1010</v>
      </c>
      <c r="B183" s="8" t="s">
        <v>918</v>
      </c>
      <c r="C183" s="10" t="s">
        <v>224</v>
      </c>
      <c r="D183" s="33" t="s">
        <v>1150</v>
      </c>
      <c r="E183" s="178" t="s">
        <v>1296</v>
      </c>
      <c r="F183" s="21">
        <v>1</v>
      </c>
      <c r="G183" s="189">
        <v>6000</v>
      </c>
      <c r="H183" s="189">
        <v>6000</v>
      </c>
      <c r="I183" s="189">
        <v>6000</v>
      </c>
      <c r="J183" s="202">
        <v>43928.370821759258</v>
      </c>
      <c r="K183" s="18" t="s">
        <v>1306</v>
      </c>
      <c r="L183" s="86"/>
      <c r="M183" s="31" t="s">
        <v>1309</v>
      </c>
      <c r="N183" s="18" t="s">
        <v>1306</v>
      </c>
      <c r="O183" s="86"/>
      <c r="P183" s="31" t="s">
        <v>1309</v>
      </c>
      <c r="Q183" s="18" t="s">
        <v>1306</v>
      </c>
      <c r="R183" s="86"/>
      <c r="S183" s="31" t="s">
        <v>1309</v>
      </c>
      <c r="T183" s="18" t="s">
        <v>1306</v>
      </c>
      <c r="U183" s="86"/>
      <c r="V183" s="31" t="s">
        <v>1309</v>
      </c>
      <c r="W183" s="18" t="s">
        <v>1306</v>
      </c>
      <c r="X183" s="86"/>
      <c r="Y183" s="31" t="s">
        <v>1309</v>
      </c>
      <c r="Z183" s="18" t="s">
        <v>1306</v>
      </c>
      <c r="AA183" s="86"/>
      <c r="AB183" s="31" t="s">
        <v>1309</v>
      </c>
      <c r="AC183" s="18" t="s">
        <v>1306</v>
      </c>
      <c r="AD183" s="86"/>
      <c r="AE183" s="31" t="s">
        <v>1309</v>
      </c>
      <c r="AF183" s="18" t="s">
        <v>1306</v>
      </c>
      <c r="AG183" s="86"/>
      <c r="AH183" s="31" t="s">
        <v>1309</v>
      </c>
      <c r="AI183" s="18" t="s">
        <v>1306</v>
      </c>
      <c r="AJ183" s="86"/>
      <c r="AK183" s="31" t="s">
        <v>1309</v>
      </c>
      <c r="AL183" s="18" t="s">
        <v>1306</v>
      </c>
      <c r="AM183" s="86"/>
      <c r="AN183" s="31" t="s">
        <v>1309</v>
      </c>
      <c r="AO183" s="18" t="s">
        <v>1306</v>
      </c>
      <c r="AP183" s="86"/>
      <c r="AQ183" s="31" t="s">
        <v>1309</v>
      </c>
      <c r="AR183" s="18" t="s">
        <v>1306</v>
      </c>
      <c r="AS183" s="190">
        <v>6000</v>
      </c>
      <c r="AT183" s="68">
        <f t="shared" si="2"/>
        <v>0</v>
      </c>
    </row>
    <row r="184" spans="1:46" ht="22.5" x14ac:dyDescent="0.25">
      <c r="A184" s="7" t="s">
        <v>142</v>
      </c>
      <c r="B184" s="8" t="s">
        <v>918</v>
      </c>
      <c r="C184" s="10" t="s">
        <v>143</v>
      </c>
      <c r="D184" s="33" t="s">
        <v>1151</v>
      </c>
      <c r="E184" s="33" t="s">
        <v>758</v>
      </c>
      <c r="F184" s="21">
        <v>1</v>
      </c>
      <c r="G184" s="189">
        <v>6000</v>
      </c>
      <c r="H184" s="189">
        <v>6000</v>
      </c>
      <c r="I184" s="189">
        <v>6000</v>
      </c>
      <c r="J184" s="202">
        <v>43928.370821759258</v>
      </c>
      <c r="K184" s="18" t="s">
        <v>1306</v>
      </c>
      <c r="L184" s="86"/>
      <c r="M184" s="31" t="s">
        <v>1309</v>
      </c>
      <c r="N184" s="18" t="s">
        <v>1306</v>
      </c>
      <c r="O184" s="86"/>
      <c r="P184" s="31" t="s">
        <v>1309</v>
      </c>
      <c r="Q184" s="18" t="s">
        <v>1306</v>
      </c>
      <c r="R184" s="86"/>
      <c r="S184" s="31" t="s">
        <v>1309</v>
      </c>
      <c r="T184" s="18" t="s">
        <v>1306</v>
      </c>
      <c r="U184" s="86"/>
      <c r="V184" s="31" t="s">
        <v>1309</v>
      </c>
      <c r="W184" s="18" t="s">
        <v>1306</v>
      </c>
      <c r="X184" s="86"/>
      <c r="Y184" s="31" t="s">
        <v>1309</v>
      </c>
      <c r="Z184" s="18" t="s">
        <v>1306</v>
      </c>
      <c r="AA184" s="86"/>
      <c r="AB184" s="31" t="s">
        <v>1309</v>
      </c>
      <c r="AC184" s="18" t="s">
        <v>1306</v>
      </c>
      <c r="AD184" s="86"/>
      <c r="AE184" s="31" t="s">
        <v>1309</v>
      </c>
      <c r="AF184" s="18" t="s">
        <v>1306</v>
      </c>
      <c r="AG184" s="86"/>
      <c r="AH184" s="31" t="s">
        <v>1309</v>
      </c>
      <c r="AI184" s="18" t="s">
        <v>1306</v>
      </c>
      <c r="AJ184" s="86"/>
      <c r="AK184" s="31" t="s">
        <v>1309</v>
      </c>
      <c r="AL184" s="18" t="s">
        <v>1306</v>
      </c>
      <c r="AM184" s="86"/>
      <c r="AN184" s="31" t="s">
        <v>1309</v>
      </c>
      <c r="AO184" s="18" t="s">
        <v>1306</v>
      </c>
      <c r="AP184" s="86"/>
      <c r="AQ184" s="31" t="s">
        <v>1309</v>
      </c>
      <c r="AR184" s="18" t="s">
        <v>1306</v>
      </c>
      <c r="AS184" s="190">
        <v>6000</v>
      </c>
      <c r="AT184" s="68">
        <f t="shared" si="2"/>
        <v>0</v>
      </c>
    </row>
    <row r="185" spans="1:46" ht="22.5" x14ac:dyDescent="0.25">
      <c r="A185" s="7" t="s">
        <v>28</v>
      </c>
      <c r="B185" s="8" t="s">
        <v>913</v>
      </c>
      <c r="C185" s="10" t="s">
        <v>29</v>
      </c>
      <c r="D185" s="121" t="s">
        <v>866</v>
      </c>
      <c r="E185" s="178" t="s">
        <v>1297</v>
      </c>
      <c r="F185" s="21">
        <v>1</v>
      </c>
      <c r="G185" s="189">
        <v>6000</v>
      </c>
      <c r="H185" s="189">
        <v>6000</v>
      </c>
      <c r="I185" s="189">
        <v>6000</v>
      </c>
      <c r="J185" s="202">
        <v>43928.370821759258</v>
      </c>
      <c r="K185" s="18" t="s">
        <v>1306</v>
      </c>
      <c r="L185" s="18"/>
      <c r="M185" s="31" t="s">
        <v>1309</v>
      </c>
      <c r="N185" s="18" t="s">
        <v>1306</v>
      </c>
      <c r="O185" s="18"/>
      <c r="P185" s="31" t="s">
        <v>1309</v>
      </c>
      <c r="Q185" s="18" t="s">
        <v>1306</v>
      </c>
      <c r="R185" s="18"/>
      <c r="S185" s="31" t="s">
        <v>1309</v>
      </c>
      <c r="T185" s="18" t="s">
        <v>1306</v>
      </c>
      <c r="U185" s="18"/>
      <c r="V185" s="31" t="s">
        <v>1309</v>
      </c>
      <c r="W185" s="18" t="s">
        <v>1306</v>
      </c>
      <c r="X185" s="18"/>
      <c r="Y185" s="31" t="s">
        <v>1309</v>
      </c>
      <c r="Z185" s="18" t="s">
        <v>1306</v>
      </c>
      <c r="AA185" s="18"/>
      <c r="AB185" s="31" t="s">
        <v>1309</v>
      </c>
      <c r="AC185" s="18" t="s">
        <v>1306</v>
      </c>
      <c r="AD185" s="18"/>
      <c r="AE185" s="31" t="s">
        <v>1309</v>
      </c>
      <c r="AF185" s="18" t="s">
        <v>1306</v>
      </c>
      <c r="AG185" s="18"/>
      <c r="AH185" s="31" t="s">
        <v>1309</v>
      </c>
      <c r="AI185" s="18" t="s">
        <v>1306</v>
      </c>
      <c r="AJ185" s="18"/>
      <c r="AK185" s="31" t="s">
        <v>1309</v>
      </c>
      <c r="AL185" s="18" t="s">
        <v>1306</v>
      </c>
      <c r="AM185" s="18"/>
      <c r="AN185" s="31" t="s">
        <v>1309</v>
      </c>
      <c r="AO185" s="18" t="s">
        <v>1306</v>
      </c>
      <c r="AP185" s="18"/>
      <c r="AQ185" s="31" t="s">
        <v>1309</v>
      </c>
      <c r="AR185" s="18" t="s">
        <v>1306</v>
      </c>
      <c r="AS185" s="190">
        <v>6000</v>
      </c>
      <c r="AT185" s="68">
        <f t="shared" si="2"/>
        <v>0</v>
      </c>
    </row>
    <row r="186" spans="1:46" ht="22.5" x14ac:dyDescent="0.25">
      <c r="A186" s="7" t="s">
        <v>1011</v>
      </c>
      <c r="B186" s="8" t="s">
        <v>911</v>
      </c>
      <c r="C186" s="10" t="s">
        <v>79</v>
      </c>
      <c r="D186" s="121" t="s">
        <v>863</v>
      </c>
      <c r="E186" s="178" t="s">
        <v>1298</v>
      </c>
      <c r="F186" s="21">
        <v>1</v>
      </c>
      <c r="G186" s="189">
        <v>16000</v>
      </c>
      <c r="H186" s="189">
        <v>16000</v>
      </c>
      <c r="I186" s="189">
        <v>16000</v>
      </c>
      <c r="J186" s="202">
        <v>43928.370821759258</v>
      </c>
      <c r="K186" s="18" t="s">
        <v>1306</v>
      </c>
      <c r="L186" s="18"/>
      <c r="M186" s="31" t="s">
        <v>1309</v>
      </c>
      <c r="N186" s="18" t="s">
        <v>1306</v>
      </c>
      <c r="O186" s="18"/>
      <c r="P186" s="31" t="s">
        <v>1309</v>
      </c>
      <c r="Q186" s="18" t="s">
        <v>1306</v>
      </c>
      <c r="R186" s="18"/>
      <c r="S186" s="31" t="s">
        <v>1309</v>
      </c>
      <c r="T186" s="18" t="s">
        <v>1306</v>
      </c>
      <c r="U186" s="18"/>
      <c r="V186" s="31" t="s">
        <v>1309</v>
      </c>
      <c r="W186" s="18" t="s">
        <v>1306</v>
      </c>
      <c r="X186" s="18"/>
      <c r="Y186" s="31" t="s">
        <v>1309</v>
      </c>
      <c r="Z186" s="18" t="s">
        <v>1306</v>
      </c>
      <c r="AA186" s="18"/>
      <c r="AB186" s="31" t="s">
        <v>1309</v>
      </c>
      <c r="AC186" s="18" t="s">
        <v>1306</v>
      </c>
      <c r="AD186" s="18"/>
      <c r="AE186" s="31" t="s">
        <v>1309</v>
      </c>
      <c r="AF186" s="18" t="s">
        <v>1306</v>
      </c>
      <c r="AG186" s="18"/>
      <c r="AH186" s="31" t="s">
        <v>1309</v>
      </c>
      <c r="AI186" s="18" t="s">
        <v>1306</v>
      </c>
      <c r="AJ186" s="18"/>
      <c r="AK186" s="31" t="s">
        <v>1309</v>
      </c>
      <c r="AL186" s="18" t="s">
        <v>1306</v>
      </c>
      <c r="AM186" s="18"/>
      <c r="AN186" s="31" t="s">
        <v>1309</v>
      </c>
      <c r="AO186" s="18" t="s">
        <v>1306</v>
      </c>
      <c r="AP186" s="18"/>
      <c r="AQ186" s="31" t="s">
        <v>1309</v>
      </c>
      <c r="AR186" s="18" t="s">
        <v>1306</v>
      </c>
      <c r="AS186" s="190">
        <v>16000</v>
      </c>
      <c r="AT186" s="68">
        <f t="shared" si="2"/>
        <v>0</v>
      </c>
    </row>
    <row r="187" spans="1:46" ht="22.5" x14ac:dyDescent="0.25">
      <c r="A187" s="7" t="s">
        <v>184</v>
      </c>
      <c r="B187" s="8" t="s">
        <v>911</v>
      </c>
      <c r="C187" s="10" t="s">
        <v>185</v>
      </c>
      <c r="D187" s="21" t="s">
        <v>1152</v>
      </c>
      <c r="E187" s="178" t="s">
        <v>1299</v>
      </c>
      <c r="F187" s="21">
        <v>1</v>
      </c>
      <c r="G187" s="189">
        <v>6000</v>
      </c>
      <c r="H187" s="189">
        <v>6000</v>
      </c>
      <c r="I187" s="189">
        <v>6000</v>
      </c>
      <c r="J187" s="202">
        <v>43928.370821759258</v>
      </c>
      <c r="K187" s="18" t="s">
        <v>1306</v>
      </c>
      <c r="L187" s="86"/>
      <c r="M187" s="31" t="s">
        <v>1309</v>
      </c>
      <c r="N187" s="18" t="s">
        <v>1306</v>
      </c>
      <c r="O187" s="86"/>
      <c r="P187" s="31" t="s">
        <v>1309</v>
      </c>
      <c r="Q187" s="18" t="s">
        <v>1306</v>
      </c>
      <c r="R187" s="86"/>
      <c r="S187" s="31" t="s">
        <v>1309</v>
      </c>
      <c r="T187" s="18" t="s">
        <v>1306</v>
      </c>
      <c r="U187" s="86"/>
      <c r="V187" s="31" t="s">
        <v>1309</v>
      </c>
      <c r="W187" s="18" t="s">
        <v>1306</v>
      </c>
      <c r="X187" s="86"/>
      <c r="Y187" s="31" t="s">
        <v>1309</v>
      </c>
      <c r="Z187" s="18" t="s">
        <v>1306</v>
      </c>
      <c r="AA187" s="86"/>
      <c r="AB187" s="31" t="s">
        <v>1309</v>
      </c>
      <c r="AC187" s="18" t="s">
        <v>1306</v>
      </c>
      <c r="AD187" s="86"/>
      <c r="AE187" s="31" t="s">
        <v>1309</v>
      </c>
      <c r="AF187" s="18" t="s">
        <v>1306</v>
      </c>
      <c r="AG187" s="86"/>
      <c r="AH187" s="31" t="s">
        <v>1309</v>
      </c>
      <c r="AI187" s="18" t="s">
        <v>1306</v>
      </c>
      <c r="AJ187" s="86"/>
      <c r="AK187" s="31" t="s">
        <v>1309</v>
      </c>
      <c r="AL187" s="18" t="s">
        <v>1306</v>
      </c>
      <c r="AM187" s="86"/>
      <c r="AN187" s="31" t="s">
        <v>1309</v>
      </c>
      <c r="AO187" s="18" t="s">
        <v>1306</v>
      </c>
      <c r="AP187" s="86"/>
      <c r="AQ187" s="31" t="s">
        <v>1309</v>
      </c>
      <c r="AR187" s="18" t="s">
        <v>1306</v>
      </c>
      <c r="AS187" s="190">
        <v>6000</v>
      </c>
      <c r="AT187" s="68">
        <f t="shared" si="2"/>
        <v>0</v>
      </c>
    </row>
    <row r="188" spans="1:46" x14ac:dyDescent="0.25">
      <c r="I188" s="191">
        <f>SUM(I3:I187)</f>
        <v>1388000</v>
      </c>
      <c r="AS188" s="192">
        <f>SUM(AS3:AS187)</f>
        <v>1388000</v>
      </c>
      <c r="AT188" s="192"/>
    </row>
  </sheetData>
  <sheetProtection algorithmName="SHA-512" hashValue="bWusglBLRvftegWhTm+A3vbcB4Dx1iukQZuwNf3in8D/y5cEKSriX95WDAXtUsPA7tmx9I6AVPKRce1lJ2oQlg==" saltValue="A3mwbWZUQZzdZyEtWaHALQ==" spinCount="100000" sheet="1" objects="1" scenarios="1"/>
  <autoFilter ref="A2:AT188" xr:uid="{BD9DEE7E-D1AC-4E84-957D-D2140F9DC21E}"/>
  <mergeCells count="13">
    <mergeCell ref="I1:K1"/>
    <mergeCell ref="AS1:AT1"/>
    <mergeCell ref="AP1:AR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</mergeCells>
  <conditionalFormatting sqref="AS115:AS158 K3:L3 L160:L163 L165:L186 AS82:AS113 I1:L1 AS1 O1 R1 U1 X1 AA1 I2:T2 AD1 AG1 AJ1 AM1 AP1 O165:O186 O160:O163 R3:R158 R160:R163 R165:R186 U165:U186 U160:U163 U3:U158 X2:AS2 X160:X163 X165:X186 AA165:AA186 AA160:AA163 X3:X158 AA3:AA158 AD3:AD158 AD160:AD163 AD165:AD186 AG165:AG186 AG160:AG163 AG3:AG158 AJ3:AJ158 AJ160:AJ163 AJ165:AJ186 AM165:AM186 AM160:AM163 AM3:AM158 AP3:AP158 AP160:AP163 AP165:AP186 AS165:AS186 AS160:AS163 AS3:AS79 L4:L158 O3:O158">
    <cfRule type="cellIs" dxfId="354" priority="392" operator="equal">
      <formula>"NÃO SE APLICA"</formula>
    </cfRule>
  </conditionalFormatting>
  <conditionalFormatting sqref="L159 O159 R159 U159 X159 AA159 AD159 AG159 AJ159 AM159 AP159">
    <cfRule type="cellIs" dxfId="353" priority="391" operator="equal">
      <formula>"NÃO SE APLICA"</formula>
    </cfRule>
  </conditionalFormatting>
  <conditionalFormatting sqref="L164 O164 R164 U164 X164 AA164 AD164 AG164 AJ164 AM164 AP164">
    <cfRule type="cellIs" dxfId="352" priority="390" operator="equal">
      <formula>"NÃO SE APLICA"</formula>
    </cfRule>
  </conditionalFormatting>
  <conditionalFormatting sqref="L187 O187 R187 U187 X187 AA187 AD187 AG187 AJ187 AM187 AP187">
    <cfRule type="cellIs" dxfId="351" priority="389" operator="equal">
      <formula>"NÃO SE APLICA"</formula>
    </cfRule>
  </conditionalFormatting>
  <conditionalFormatting sqref="I5:J14 I16:J17 I19:J21 I26:J26 I30:J33 I35:J38 I40:J44 I46:J46 I49:J49 I51:J51 I55:J58 I68:J71 I73:J76 I79:J85 I87:J87 I89:J98 I100:J102 I104:J104 I106:J109 I112:J114 I118:J118 I121:J121 I125:J128 I130:J130 I132:J138 I140:J147 I149:J149 I151:J151 I155:J156 I158:J160 I163:J164 I166:J171 I173:J173 I175:J177 I179:J181 I183:J184 G3:L3 G15:J15 G18:J18 G22:J25 G27:J29 G34:J34 G45:J45 G50:J50 G52:J54 G59:J59 G72:J72 G77:J78 G86:J86 G88:J88 G99:J99 G103:J103 G105:J105 G110:J111 G115:J117 G119:J120 G129:J129 G131:J131 G139:J139 G148:J148 G150:J150 G152:J154 G157:J157 G161:J162 G165:J165 G172:J172 G174:J174 G178:J178 G182:J182 G185:J186 G39:J39 G47:J48 G64:J67 G122:J124 I99:I103 AT4:AT187 G4:J4 R3:R186 U3:U186 X3:X186 AA3:AA186 AD3:AD186 AG3:AG186 AJ3:AJ186 AM3:AM186 AP3:AP186 AS3:AT186 I60:J62 L4:L186 O3:O186">
    <cfRule type="containsBlanks" dxfId="350" priority="388">
      <formula>LEN(TRIM(G3))=0</formula>
    </cfRule>
  </conditionalFormatting>
  <conditionalFormatting sqref="D187:H187 D183:H184 D179:H181 D175:H177 D173:H173 D166:H171 D163:H164 D158:H160 D155:H156 D151:H151 D149:H149 D140:H147 D132:H138 D130:H130 D125:H128 D121:H121 D118:H118 D112:H114 D106:H109 D104:H104 D5:H14 D89:H98 D87:H87 D79:H85 D73:H76 D68:H71 D55:H58 D51:H51 D49:H49 D46:H46 D40:H44 D35:H38 D30:H33 D26:H26 D19:H21 D16:H17 F100:H102 D101:D102 D60:H62 D63:E63 G63:H63">
    <cfRule type="cellIs" dxfId="349" priority="384" operator="equal">
      <formula>"REPROGRAMAÇÃO DE SALDOS"</formula>
    </cfRule>
    <cfRule type="cellIs" dxfId="348" priority="385" operator="equal">
      <formula>"NÃO SE APLICA"</formula>
    </cfRule>
    <cfRule type="cellIs" dxfId="347" priority="386" operator="equal">
      <formula>"NÃO POSSUI"</formula>
    </cfRule>
    <cfRule type="cellIs" dxfId="346" priority="387" operator="equal">
      <formula>"NÃO SE APLICA"</formula>
    </cfRule>
  </conditionalFormatting>
  <conditionalFormatting sqref="D187:H187 D183:H184 D179:H181 D175:H177 D173:H173 D166:H171 D163:H164 D158:H160 D155:H156 D151:H151 D149:H149 D140:H147 D132:H138 D130:H130 D125:H128 D121:H121 D118:H118 D112:H114 D106:H109 D104:H104 D5:H14 D89:H98 D87:H87 D79:H85 D73:H76 D68:H71 D55:H58 D51:H51 D49:H49 D46:H46 D40:H44 D35:H38 D30:H33 D26:H26 D19:H21 D16:H17 F100:H102 D101:D102 D60:H62 D63:E63 G63:H63">
    <cfRule type="containsBlanks" dxfId="345" priority="383">
      <formula>LEN(TRIM(D5))=0</formula>
    </cfRule>
  </conditionalFormatting>
  <conditionalFormatting sqref="G100:H100">
    <cfRule type="containsBlanks" dxfId="344" priority="382">
      <formula>LEN(TRIM(G100))=0</formula>
    </cfRule>
  </conditionalFormatting>
  <conditionalFormatting sqref="G101:H101">
    <cfRule type="containsBlanks" dxfId="343" priority="381">
      <formula>LEN(TRIM(G101))=0</formula>
    </cfRule>
  </conditionalFormatting>
  <conditionalFormatting sqref="G102:H102">
    <cfRule type="containsBlanks" dxfId="342" priority="380">
      <formula>LEN(TRIM(G102))=0</formula>
    </cfRule>
  </conditionalFormatting>
  <conditionalFormatting sqref="I187 I183:I184 I179:I181 I175:I177 I173 I166:I171 I163:I164 I158:I160 I155:I156 I151 I149 I140:I147 I132:I138 I130 I125:I128 I121 I118 I112:I114 I106:I109 I87 I79:I85 I73:I76 I68:I71 I60:I62 I55:I58 I51 I49 I46 I40:I44 I35:I38 I30:I33 I26 I19:I21 I16:I17 I5:I14 I89:I104">
    <cfRule type="cellIs" dxfId="341" priority="376" operator="equal">
      <formula>"REPROGRAMAÇÃO DE SALDOS"</formula>
    </cfRule>
    <cfRule type="cellIs" dxfId="340" priority="377" operator="equal">
      <formula>"NÃO SE APLICA"</formula>
    </cfRule>
    <cfRule type="cellIs" dxfId="339" priority="378" operator="equal">
      <formula>"NÃO POSSUI"</formula>
    </cfRule>
    <cfRule type="cellIs" dxfId="338" priority="379" operator="equal">
      <formula>"NÃO SE APLICA"</formula>
    </cfRule>
  </conditionalFormatting>
  <conditionalFormatting sqref="I187 I183:I184 I179:I181 I175:I177 I173 I166:I171 I163:I164 I158:I160 I155:I156 I151 I149 I140:I147 I132:I138 I130 I125:I128 I121 I118 I112:I114 I106:I109 I87 I79:I85 I73:I76 I68:I71 I60:I62 I55:I58 I51 I49 I46 I40:I44 I35:I38 I30:I33 I26 I19:I21 I16:I17 I5:I14 I89:I104">
    <cfRule type="containsBlanks" dxfId="337" priority="375">
      <formula>LEN(TRIM(I5))=0</formula>
    </cfRule>
  </conditionalFormatting>
  <conditionalFormatting sqref="I100">
    <cfRule type="containsBlanks" dxfId="336" priority="374">
      <formula>LEN(TRIM(I100))=0</formula>
    </cfRule>
  </conditionalFormatting>
  <conditionalFormatting sqref="I101">
    <cfRule type="containsBlanks" dxfId="335" priority="373">
      <formula>LEN(TRIM(I101))=0</formula>
    </cfRule>
  </conditionalFormatting>
  <conditionalFormatting sqref="I102">
    <cfRule type="containsBlanks" dxfId="334" priority="372">
      <formula>LEN(TRIM(I102))=0</formula>
    </cfRule>
  </conditionalFormatting>
  <conditionalFormatting sqref="AS187 AS183:AS184 AS179:AS181 AS175:AS177 AS173 AS166:AS171 AS163:AS164 AS158:AS160 AS155:AS156 AS151 AS149 AS140:AS147 AS132:AS138 AS130 AS125:AS128 AS121 AS118 AS112:AS114 AS106:AS109 AS87 AS79:AS85 AS73:AS76 AS68:AS71 AS60:AS63 AS55:AS58 AS51 AS49 AS46 AS40:AS44 AS35:AS38 AS30:AS33 AS26 AS19:AS21 AS16:AS17 AS5:AS14 AS89:AS104">
    <cfRule type="cellIs" dxfId="333" priority="368" operator="equal">
      <formula>"REPROGRAMAÇÃO DE SALDOS"</formula>
    </cfRule>
    <cfRule type="cellIs" dxfId="332" priority="369" operator="equal">
      <formula>"NÃO SE APLICA"</formula>
    </cfRule>
    <cfRule type="cellIs" dxfId="331" priority="370" operator="equal">
      <formula>"NÃO POSSUI"</formula>
    </cfRule>
    <cfRule type="cellIs" dxfId="330" priority="371" operator="equal">
      <formula>"NÃO SE APLICA"</formula>
    </cfRule>
  </conditionalFormatting>
  <conditionalFormatting sqref="AS187 AS183:AS184 AS179:AS181 AS175:AS177 AS173 AS166:AS171 AS163:AS164 AS158:AS160 AS155:AS156 AS151 AS149 AS140:AS147 AS132:AS138 AS130 AS125:AS128 AS121 AS118 AS112:AS114 AS106:AS109 AS87 AS79:AS85 AS73:AS76 AS68:AS71 AS60:AS63 AS55:AS58 AS51 AS49 AS46 AS40:AS44 AS35:AS38 AS30:AS33 AS26 AS19:AS21 AS16:AS17 AS5:AS14 AS89:AS104">
    <cfRule type="containsBlanks" dxfId="329" priority="367">
      <formula>LEN(TRIM(AS5))=0</formula>
    </cfRule>
  </conditionalFormatting>
  <conditionalFormatting sqref="AS100">
    <cfRule type="containsBlanks" dxfId="328" priority="366">
      <formula>LEN(TRIM(AS100))=0</formula>
    </cfRule>
  </conditionalFormatting>
  <conditionalFormatting sqref="AS101">
    <cfRule type="containsBlanks" dxfId="327" priority="365">
      <formula>LEN(TRIM(AS101))=0</formula>
    </cfRule>
  </conditionalFormatting>
  <conditionalFormatting sqref="AS102">
    <cfRule type="containsBlanks" dxfId="326" priority="364">
      <formula>LEN(TRIM(AS102))=0</formula>
    </cfRule>
  </conditionalFormatting>
  <conditionalFormatting sqref="D5:D14">
    <cfRule type="cellIs" dxfId="325" priority="360" operator="equal">
      <formula>"REPROGRAMAÇÃO DE SALDOS"</formula>
    </cfRule>
    <cfRule type="cellIs" dxfId="324" priority="361" operator="equal">
      <formula>"NÃO SE APLICA"</formula>
    </cfRule>
    <cfRule type="cellIs" dxfId="323" priority="362" operator="equal">
      <formula>"NÃO POSSUI"</formula>
    </cfRule>
    <cfRule type="cellIs" dxfId="322" priority="363" operator="equal">
      <formula>"NÃO SE APLICA"</formula>
    </cfRule>
  </conditionalFormatting>
  <conditionalFormatting sqref="D5:D14">
    <cfRule type="containsBlanks" dxfId="321" priority="359">
      <formula>LEN(TRIM(D5))=0</formula>
    </cfRule>
  </conditionalFormatting>
  <conditionalFormatting sqref="D51 D26 D46 D49 D16:D17 D5:D14 D19:D21 D30:D33 D35:D38 D40:D44 D55:D58 D60:D62">
    <cfRule type="cellIs" dxfId="320" priority="355" operator="equal">
      <formula>"REPROGRAMAÇÃO DE SALDOS"</formula>
    </cfRule>
    <cfRule type="cellIs" dxfId="319" priority="356" operator="equal">
      <formula>"NÃO SE APLICA"</formula>
    </cfRule>
    <cfRule type="cellIs" dxfId="318" priority="357" operator="equal">
      <formula>"NÃO POSSUI"</formula>
    </cfRule>
    <cfRule type="cellIs" dxfId="317" priority="358" operator="equal">
      <formula>"NÃO SE APLICA"</formula>
    </cfRule>
  </conditionalFormatting>
  <conditionalFormatting sqref="D51 D26 D46 D49 D16:D17 D5:D14 D19:D21 D30:D33 D35:D38 D40:D44 D55:D58 D60:D62">
    <cfRule type="containsBlanks" dxfId="316" priority="354">
      <formula>LEN(TRIM(D5))=0</formula>
    </cfRule>
  </conditionalFormatting>
  <conditionalFormatting sqref="D63 D87 D68:D71 D73:D76 D79:D85 D89:D98">
    <cfRule type="cellIs" dxfId="315" priority="350" operator="equal">
      <formula>"REPROGRAMAÇÃO DE SALDOS"</formula>
    </cfRule>
    <cfRule type="cellIs" dxfId="314" priority="351" operator="equal">
      <formula>"NÃO SE APLICA"</formula>
    </cfRule>
    <cfRule type="cellIs" dxfId="313" priority="352" operator="equal">
      <formula>"NÃO POSSUI"</formula>
    </cfRule>
    <cfRule type="cellIs" dxfId="312" priority="353" operator="equal">
      <formula>"NÃO SE APLICA"</formula>
    </cfRule>
  </conditionalFormatting>
  <conditionalFormatting sqref="D63 D87 D68:D71 D73:D76 D79:D85 D89:D98">
    <cfRule type="containsBlanks" dxfId="311" priority="349">
      <formula>LEN(TRIM(D63))=0</formula>
    </cfRule>
  </conditionalFormatting>
  <conditionalFormatting sqref="D101">
    <cfRule type="cellIs" dxfId="310" priority="345" operator="equal">
      <formula>"REPROGRAMAÇÃO DE SALDOS"</formula>
    </cfRule>
    <cfRule type="cellIs" dxfId="309" priority="346" operator="equal">
      <formula>"NÃO SE APLICA"</formula>
    </cfRule>
    <cfRule type="cellIs" dxfId="308" priority="347" operator="equal">
      <formula>"NÃO POSSUI"</formula>
    </cfRule>
    <cfRule type="cellIs" dxfId="307" priority="348" operator="equal">
      <formula>"NÃO SE APLICA"</formula>
    </cfRule>
  </conditionalFormatting>
  <conditionalFormatting sqref="D101">
    <cfRule type="containsBlanks" dxfId="306" priority="344">
      <formula>LEN(TRIM(D101))=0</formula>
    </cfRule>
  </conditionalFormatting>
  <conditionalFormatting sqref="D102">
    <cfRule type="cellIs" dxfId="305" priority="340" operator="equal">
      <formula>"REPROGRAMAÇÃO DE SALDOS"</formula>
    </cfRule>
    <cfRule type="cellIs" dxfId="304" priority="341" operator="equal">
      <formula>"NÃO SE APLICA"</formula>
    </cfRule>
    <cfRule type="cellIs" dxfId="303" priority="342" operator="equal">
      <formula>"NÃO POSSUI"</formula>
    </cfRule>
    <cfRule type="cellIs" dxfId="302" priority="343" operator="equal">
      <formula>"NÃO SE APLICA"</formula>
    </cfRule>
  </conditionalFormatting>
  <conditionalFormatting sqref="D102">
    <cfRule type="containsBlanks" dxfId="301" priority="339">
      <formula>LEN(TRIM(D102))=0</formula>
    </cfRule>
  </conditionalFormatting>
  <conditionalFormatting sqref="D173 D151 D149 D121 D104 D118 D175:D177 D155:D156 D112:D114 D158:D160 D183:D184 D130 D146:D147 D179:D181 D187 D163:D164 D106:D109 D125:D128 D132:D138 D140:D144 D166:D171">
    <cfRule type="cellIs" dxfId="300" priority="335" operator="equal">
      <formula>"REPROGRAMAÇÃO DE SALDOS"</formula>
    </cfRule>
    <cfRule type="cellIs" dxfId="299" priority="336" operator="equal">
      <formula>"NÃO SE APLICA"</formula>
    </cfRule>
    <cfRule type="cellIs" dxfId="298" priority="337" operator="equal">
      <formula>"NÃO POSSUI"</formula>
    </cfRule>
    <cfRule type="cellIs" dxfId="297" priority="338" operator="equal">
      <formula>"NÃO SE APLICA"</formula>
    </cfRule>
  </conditionalFormatting>
  <conditionalFormatting sqref="D173 D151 D149 D121 D104 D118 D175:D177 D155:D156 D112:D114 D158:D160 D183:D184 D130 D146:D147 D179:D181 D187 D163:D164 D106:D109 D125:D128 D132:D138 D140:D144 D166:D171">
    <cfRule type="containsBlanks" dxfId="296" priority="334">
      <formula>LEN(TRIM(D104))=0</formula>
    </cfRule>
  </conditionalFormatting>
  <conditionalFormatting sqref="E5 E55 E63 E68 E93 E75">
    <cfRule type="cellIs" dxfId="295" priority="330" operator="equal">
      <formula>"REPROGRAMAÇÃO DE SALDOS"</formula>
    </cfRule>
    <cfRule type="cellIs" dxfId="294" priority="331" operator="equal">
      <formula>"NÃO SE APLICA"</formula>
    </cfRule>
    <cfRule type="cellIs" dxfId="293" priority="332" operator="equal">
      <formula>"NÃO POSSUI"</formula>
    </cfRule>
    <cfRule type="cellIs" dxfId="292" priority="333" operator="equal">
      <formula>"NÃO SE APLICA"</formula>
    </cfRule>
  </conditionalFormatting>
  <conditionalFormatting sqref="E5 E55 E63 E68 E93 E75">
    <cfRule type="containsBlanks" dxfId="291" priority="329">
      <formula>LEN(TRIM(E5))=0</formula>
    </cfRule>
  </conditionalFormatting>
  <conditionalFormatting sqref="E38">
    <cfRule type="cellIs" dxfId="290" priority="325" operator="equal">
      <formula>"REPROGRAMAÇÃO DE SALDOS"</formula>
    </cfRule>
    <cfRule type="cellIs" dxfId="289" priority="326" operator="equal">
      <formula>"NÃO SE APLICA"</formula>
    </cfRule>
    <cfRule type="cellIs" dxfId="288" priority="327" operator="equal">
      <formula>"NÃO POSSUI"</formula>
    </cfRule>
    <cfRule type="cellIs" dxfId="287" priority="328" operator="equal">
      <formula>"NÃO SE APLICA"</formula>
    </cfRule>
  </conditionalFormatting>
  <conditionalFormatting sqref="E38">
    <cfRule type="containsBlanks" dxfId="286" priority="324">
      <formula>LEN(TRIM(E38))=0</formula>
    </cfRule>
  </conditionalFormatting>
  <conditionalFormatting sqref="E71">
    <cfRule type="cellIs" dxfId="285" priority="320" operator="equal">
      <formula>"REPROGRAMAÇÃO DE SALDOS"</formula>
    </cfRule>
    <cfRule type="cellIs" dxfId="284" priority="321" operator="equal">
      <formula>"NÃO SE APLICA"</formula>
    </cfRule>
    <cfRule type="cellIs" dxfId="283" priority="322" operator="equal">
      <formula>"NÃO POSSUI"</formula>
    </cfRule>
    <cfRule type="cellIs" dxfId="282" priority="323" operator="equal">
      <formula>"NÃO SE APLICA"</formula>
    </cfRule>
  </conditionalFormatting>
  <conditionalFormatting sqref="E71">
    <cfRule type="containsBlanks" dxfId="281" priority="319">
      <formula>LEN(TRIM(E71))=0</formula>
    </cfRule>
  </conditionalFormatting>
  <conditionalFormatting sqref="E76">
    <cfRule type="cellIs" dxfId="280" priority="315" operator="equal">
      <formula>"REPROGRAMAÇÃO DE SALDOS"</formula>
    </cfRule>
    <cfRule type="cellIs" dxfId="279" priority="316" operator="equal">
      <formula>"NÃO SE APLICA"</formula>
    </cfRule>
    <cfRule type="cellIs" dxfId="278" priority="317" operator="equal">
      <formula>"NÃO POSSUI"</formula>
    </cfRule>
    <cfRule type="cellIs" dxfId="277" priority="318" operator="equal">
      <formula>"NÃO SE APLICA"</formula>
    </cfRule>
  </conditionalFormatting>
  <conditionalFormatting sqref="E76">
    <cfRule type="containsBlanks" dxfId="276" priority="314">
      <formula>LEN(TRIM(E76))=0</formula>
    </cfRule>
  </conditionalFormatting>
  <conditionalFormatting sqref="E60">
    <cfRule type="cellIs" dxfId="275" priority="310" operator="equal">
      <formula>"REPROGRAMAÇÃO DE SALDOS"</formula>
    </cfRule>
    <cfRule type="cellIs" dxfId="274" priority="311" operator="equal">
      <formula>"NÃO SE APLICA"</formula>
    </cfRule>
    <cfRule type="cellIs" dxfId="273" priority="312" operator="equal">
      <formula>"NÃO POSSUI"</formula>
    </cfRule>
    <cfRule type="cellIs" dxfId="272" priority="313" operator="equal">
      <formula>"NÃO SE APLICA"</formula>
    </cfRule>
  </conditionalFormatting>
  <conditionalFormatting sqref="E60">
    <cfRule type="containsBlanks" dxfId="271" priority="309">
      <formula>LEN(TRIM(E60))=0</formula>
    </cfRule>
  </conditionalFormatting>
  <conditionalFormatting sqref="E155 E118 E128 E169">
    <cfRule type="cellIs" dxfId="270" priority="305" operator="equal">
      <formula>"REPROGRAMAÇÃO DE SALDOS"</formula>
    </cfRule>
    <cfRule type="cellIs" dxfId="269" priority="306" operator="equal">
      <formula>"NÃO SE APLICA"</formula>
    </cfRule>
    <cfRule type="cellIs" dxfId="268" priority="307" operator="equal">
      <formula>"NÃO POSSUI"</formula>
    </cfRule>
    <cfRule type="cellIs" dxfId="267" priority="308" operator="equal">
      <formula>"NÃO SE APLICA"</formula>
    </cfRule>
  </conditionalFormatting>
  <conditionalFormatting sqref="E155 E118 E128 E169">
    <cfRule type="containsBlanks" dxfId="266" priority="304">
      <formula>LEN(TRIM(E118))=0</formula>
    </cfRule>
  </conditionalFormatting>
  <conditionalFormatting sqref="E108">
    <cfRule type="cellIs" dxfId="265" priority="300" operator="equal">
      <formula>"REPROGRAMAÇÃO DE SALDOS"</formula>
    </cfRule>
    <cfRule type="cellIs" dxfId="264" priority="301" operator="equal">
      <formula>"NÃO SE APLICA"</formula>
    </cfRule>
    <cfRule type="cellIs" dxfId="263" priority="302" operator="equal">
      <formula>"NÃO POSSUI"</formula>
    </cfRule>
    <cfRule type="cellIs" dxfId="262" priority="303" operator="equal">
      <formula>"NÃO SE APLICA"</formula>
    </cfRule>
  </conditionalFormatting>
  <conditionalFormatting sqref="E108">
    <cfRule type="containsBlanks" dxfId="261" priority="299">
      <formula>LEN(TRIM(E108))=0</formula>
    </cfRule>
  </conditionalFormatting>
  <conditionalFormatting sqref="E113">
    <cfRule type="cellIs" dxfId="260" priority="295" operator="equal">
      <formula>"REPROGRAMAÇÃO DE SALDOS"</formula>
    </cfRule>
    <cfRule type="cellIs" dxfId="259" priority="296" operator="equal">
      <formula>"NÃO SE APLICA"</formula>
    </cfRule>
    <cfRule type="cellIs" dxfId="258" priority="297" operator="equal">
      <formula>"NÃO POSSUI"</formula>
    </cfRule>
    <cfRule type="cellIs" dxfId="257" priority="298" operator="equal">
      <formula>"NÃO SE APLICA"</formula>
    </cfRule>
  </conditionalFormatting>
  <conditionalFormatting sqref="E113">
    <cfRule type="containsBlanks" dxfId="256" priority="294">
      <formula>LEN(TRIM(E113))=0</formula>
    </cfRule>
  </conditionalFormatting>
  <conditionalFormatting sqref="E145">
    <cfRule type="cellIs" dxfId="255" priority="290" operator="equal">
      <formula>"REPROGRAMAÇÃO DE SALDOS"</formula>
    </cfRule>
    <cfRule type="cellIs" dxfId="254" priority="291" operator="equal">
      <formula>"NÃO SE APLICA"</formula>
    </cfRule>
    <cfRule type="cellIs" dxfId="253" priority="292" operator="equal">
      <formula>"NÃO POSSUI"</formula>
    </cfRule>
    <cfRule type="cellIs" dxfId="252" priority="293" operator="equal">
      <formula>"NÃO SE APLICA"</formula>
    </cfRule>
  </conditionalFormatting>
  <conditionalFormatting sqref="E145">
    <cfRule type="containsBlanks" dxfId="251" priority="289">
      <formula>LEN(TRIM(E145))=0</formula>
    </cfRule>
  </conditionalFormatting>
  <conditionalFormatting sqref="E153">
    <cfRule type="cellIs" dxfId="250" priority="285" operator="equal">
      <formula>"REPROGRAMAÇÃO DE SALDOS"</formula>
    </cfRule>
    <cfRule type="cellIs" dxfId="249" priority="286" operator="equal">
      <formula>"NÃO SE APLICA"</formula>
    </cfRule>
    <cfRule type="cellIs" dxfId="248" priority="287" operator="equal">
      <formula>"NÃO POSSUI"</formula>
    </cfRule>
    <cfRule type="cellIs" dxfId="247" priority="288" operator="equal">
      <formula>"NÃO SE APLICA"</formula>
    </cfRule>
  </conditionalFormatting>
  <conditionalFormatting sqref="E153">
    <cfRule type="containsBlanks" dxfId="246" priority="284">
      <formula>LEN(TRIM(E153))=0</formula>
    </cfRule>
  </conditionalFormatting>
  <conditionalFormatting sqref="E158">
    <cfRule type="cellIs" dxfId="245" priority="280" operator="equal">
      <formula>"REPROGRAMAÇÃO DE SALDOS"</formula>
    </cfRule>
    <cfRule type="cellIs" dxfId="244" priority="281" operator="equal">
      <formula>"NÃO SE APLICA"</formula>
    </cfRule>
    <cfRule type="cellIs" dxfId="243" priority="282" operator="equal">
      <formula>"NÃO POSSUI"</formula>
    </cfRule>
    <cfRule type="cellIs" dxfId="242" priority="283" operator="equal">
      <formula>"NÃO SE APLICA"</formula>
    </cfRule>
  </conditionalFormatting>
  <conditionalFormatting sqref="E158">
    <cfRule type="containsBlanks" dxfId="241" priority="279">
      <formula>LEN(TRIM(E158))=0</formula>
    </cfRule>
  </conditionalFormatting>
  <conditionalFormatting sqref="E167">
    <cfRule type="cellIs" dxfId="240" priority="275" operator="equal">
      <formula>"REPROGRAMAÇÃO DE SALDOS"</formula>
    </cfRule>
    <cfRule type="cellIs" dxfId="239" priority="276" operator="equal">
      <formula>"NÃO SE APLICA"</formula>
    </cfRule>
    <cfRule type="cellIs" dxfId="238" priority="277" operator="equal">
      <formula>"NÃO POSSUI"</formula>
    </cfRule>
    <cfRule type="cellIs" dxfId="237" priority="278" operator="equal">
      <formula>"NÃO SE APLICA"</formula>
    </cfRule>
  </conditionalFormatting>
  <conditionalFormatting sqref="E167">
    <cfRule type="containsBlanks" dxfId="236" priority="274">
      <formula>LEN(TRIM(E167))=0</formula>
    </cfRule>
  </conditionalFormatting>
  <conditionalFormatting sqref="E171">
    <cfRule type="cellIs" dxfId="235" priority="270" operator="equal">
      <formula>"REPROGRAMAÇÃO DE SALDOS"</formula>
    </cfRule>
    <cfRule type="cellIs" dxfId="234" priority="271" operator="equal">
      <formula>"NÃO SE APLICA"</formula>
    </cfRule>
    <cfRule type="cellIs" dxfId="233" priority="272" operator="equal">
      <formula>"NÃO POSSUI"</formula>
    </cfRule>
    <cfRule type="cellIs" dxfId="232" priority="273" operator="equal">
      <formula>"NÃO SE APLICA"</formula>
    </cfRule>
  </conditionalFormatting>
  <conditionalFormatting sqref="E171">
    <cfRule type="containsBlanks" dxfId="231" priority="269">
      <formula>LEN(TRIM(E171))=0</formula>
    </cfRule>
  </conditionalFormatting>
  <conditionalFormatting sqref="E173">
    <cfRule type="cellIs" dxfId="230" priority="265" operator="equal">
      <formula>"REPROGRAMAÇÃO DE SALDOS"</formula>
    </cfRule>
    <cfRule type="cellIs" dxfId="229" priority="266" operator="equal">
      <formula>"NÃO SE APLICA"</formula>
    </cfRule>
    <cfRule type="cellIs" dxfId="228" priority="267" operator="equal">
      <formula>"NÃO POSSUI"</formula>
    </cfRule>
    <cfRule type="cellIs" dxfId="227" priority="268" operator="equal">
      <formula>"NÃO SE APLICA"</formula>
    </cfRule>
  </conditionalFormatting>
  <conditionalFormatting sqref="E173">
    <cfRule type="containsBlanks" dxfId="226" priority="264">
      <formula>LEN(TRIM(E173))=0</formula>
    </cfRule>
  </conditionalFormatting>
  <conditionalFormatting sqref="E175">
    <cfRule type="cellIs" dxfId="225" priority="260" operator="equal">
      <formula>"REPROGRAMAÇÃO DE SALDOS"</formula>
    </cfRule>
    <cfRule type="cellIs" dxfId="224" priority="261" operator="equal">
      <formula>"NÃO SE APLICA"</formula>
    </cfRule>
    <cfRule type="cellIs" dxfId="223" priority="262" operator="equal">
      <formula>"NÃO POSSUI"</formula>
    </cfRule>
    <cfRule type="cellIs" dxfId="222" priority="263" operator="equal">
      <formula>"NÃO SE APLICA"</formula>
    </cfRule>
  </conditionalFormatting>
  <conditionalFormatting sqref="E175">
    <cfRule type="containsBlanks" dxfId="221" priority="259">
      <formula>LEN(TRIM(E175))=0</formula>
    </cfRule>
  </conditionalFormatting>
  <conditionalFormatting sqref="E180">
    <cfRule type="cellIs" dxfId="220" priority="255" operator="equal">
      <formula>"REPROGRAMAÇÃO DE SALDOS"</formula>
    </cfRule>
    <cfRule type="cellIs" dxfId="219" priority="256" operator="equal">
      <formula>"NÃO SE APLICA"</formula>
    </cfRule>
    <cfRule type="cellIs" dxfId="218" priority="257" operator="equal">
      <formula>"NÃO POSSUI"</formula>
    </cfRule>
    <cfRule type="cellIs" dxfId="217" priority="258" operator="equal">
      <formula>"NÃO SE APLICA"</formula>
    </cfRule>
  </conditionalFormatting>
  <conditionalFormatting sqref="E180">
    <cfRule type="containsBlanks" dxfId="216" priority="254">
      <formula>LEN(TRIM(E180))=0</formula>
    </cfRule>
  </conditionalFormatting>
  <conditionalFormatting sqref="E157">
    <cfRule type="cellIs" dxfId="215" priority="250" operator="equal">
      <formula>"REPROGRAMAÇÃO DE SALDOS"</formula>
    </cfRule>
    <cfRule type="cellIs" dxfId="214" priority="251" operator="equal">
      <formula>"NÃO SE APLICA"</formula>
    </cfRule>
    <cfRule type="cellIs" dxfId="213" priority="252" operator="equal">
      <formula>"NÃO POSSUI"</formula>
    </cfRule>
    <cfRule type="cellIs" dxfId="212" priority="253" operator="equal">
      <formula>"NÃO SE APLICA"</formula>
    </cfRule>
  </conditionalFormatting>
  <conditionalFormatting sqref="E157">
    <cfRule type="containsBlanks" dxfId="211" priority="249">
      <formula>LEN(TRIM(E157))=0</formula>
    </cfRule>
  </conditionalFormatting>
  <conditionalFormatting sqref="E184">
    <cfRule type="cellIs" dxfId="210" priority="245" operator="equal">
      <formula>"REPROGRAMAÇÃO DE SALDOS"</formula>
    </cfRule>
    <cfRule type="cellIs" dxfId="209" priority="246" operator="equal">
      <formula>"NÃO SE APLICA"</formula>
    </cfRule>
    <cfRule type="cellIs" dxfId="208" priority="247" operator="equal">
      <formula>"NÃO POSSUI"</formula>
    </cfRule>
    <cfRule type="cellIs" dxfId="207" priority="248" operator="equal">
      <formula>"NÃO SE APLICA"</formula>
    </cfRule>
  </conditionalFormatting>
  <conditionalFormatting sqref="E184">
    <cfRule type="containsBlanks" dxfId="206" priority="244">
      <formula>LEN(TRIM(E184))=0</formula>
    </cfRule>
  </conditionalFormatting>
  <conditionalFormatting sqref="E163">
    <cfRule type="cellIs" dxfId="205" priority="240" operator="equal">
      <formula>"REPROGRAMAÇÃO DE SALDOS"</formula>
    </cfRule>
    <cfRule type="cellIs" dxfId="204" priority="241" operator="equal">
      <formula>"NÃO SE APLICA"</formula>
    </cfRule>
    <cfRule type="cellIs" dxfId="203" priority="242" operator="equal">
      <formula>"NÃO POSSUI"</formula>
    </cfRule>
    <cfRule type="cellIs" dxfId="202" priority="243" operator="equal">
      <formula>"NÃO SE APLICA"</formula>
    </cfRule>
  </conditionalFormatting>
  <conditionalFormatting sqref="E163">
    <cfRule type="containsBlanks" dxfId="201" priority="239">
      <formula>LEN(TRIM(E163))=0</formula>
    </cfRule>
  </conditionalFormatting>
  <conditionalFormatting sqref="U2:W2">
    <cfRule type="cellIs" dxfId="200" priority="238" operator="equal">
      <formula>"NÃO SE APLICA"</formula>
    </cfRule>
  </conditionalFormatting>
  <conditionalFormatting sqref="K4:K62 K64:K187">
    <cfRule type="cellIs" dxfId="199" priority="237" operator="equal">
      <formula>"NÃO SE APLICA"</formula>
    </cfRule>
  </conditionalFormatting>
  <conditionalFormatting sqref="K4:K62 K64:K187">
    <cfRule type="containsBlanks" dxfId="198" priority="236">
      <formula>LEN(TRIM(K4))=0</formula>
    </cfRule>
  </conditionalFormatting>
  <conditionalFormatting sqref="N3">
    <cfRule type="cellIs" dxfId="197" priority="235" operator="equal">
      <formula>"NÃO SE APLICA"</formula>
    </cfRule>
  </conditionalFormatting>
  <conditionalFormatting sqref="N3">
    <cfRule type="containsBlanks" dxfId="196" priority="234">
      <formula>LEN(TRIM(N3))=0</formula>
    </cfRule>
  </conditionalFormatting>
  <conditionalFormatting sqref="N4:N187">
    <cfRule type="cellIs" dxfId="195" priority="233" operator="equal">
      <formula>"NÃO SE APLICA"</formula>
    </cfRule>
  </conditionalFormatting>
  <conditionalFormatting sqref="N4:N187">
    <cfRule type="containsBlanks" dxfId="194" priority="232">
      <formula>LEN(TRIM(N4))=0</formula>
    </cfRule>
  </conditionalFormatting>
  <conditionalFormatting sqref="Q3">
    <cfRule type="cellIs" dxfId="193" priority="231" operator="equal">
      <formula>"NÃO SE APLICA"</formula>
    </cfRule>
  </conditionalFormatting>
  <conditionalFormatting sqref="Q3">
    <cfRule type="containsBlanks" dxfId="192" priority="230">
      <formula>LEN(TRIM(Q3))=0</formula>
    </cfRule>
  </conditionalFormatting>
  <conditionalFormatting sqref="Q4:Q187">
    <cfRule type="cellIs" dxfId="191" priority="229" operator="equal">
      <formula>"NÃO SE APLICA"</formula>
    </cfRule>
  </conditionalFormatting>
  <conditionalFormatting sqref="Q4:Q187">
    <cfRule type="containsBlanks" dxfId="190" priority="228">
      <formula>LEN(TRIM(Q4))=0</formula>
    </cfRule>
  </conditionalFormatting>
  <conditionalFormatting sqref="T3">
    <cfRule type="cellIs" dxfId="189" priority="227" operator="equal">
      <formula>"NÃO SE APLICA"</formula>
    </cfRule>
  </conditionalFormatting>
  <conditionalFormatting sqref="T3">
    <cfRule type="containsBlanks" dxfId="188" priority="226">
      <formula>LEN(TRIM(T3))=0</formula>
    </cfRule>
  </conditionalFormatting>
  <conditionalFormatting sqref="T4:T187">
    <cfRule type="cellIs" dxfId="187" priority="225" operator="equal">
      <formula>"NÃO SE APLICA"</formula>
    </cfRule>
  </conditionalFormatting>
  <conditionalFormatting sqref="T4:T187">
    <cfRule type="containsBlanks" dxfId="186" priority="224">
      <formula>LEN(TRIM(T4))=0</formula>
    </cfRule>
  </conditionalFormatting>
  <conditionalFormatting sqref="W3">
    <cfRule type="cellIs" dxfId="185" priority="223" operator="equal">
      <formula>"NÃO SE APLICA"</formula>
    </cfRule>
  </conditionalFormatting>
  <conditionalFormatting sqref="W3">
    <cfRule type="containsBlanks" dxfId="184" priority="222">
      <formula>LEN(TRIM(W3))=0</formula>
    </cfRule>
  </conditionalFormatting>
  <conditionalFormatting sqref="W4:W187">
    <cfRule type="cellIs" dxfId="183" priority="221" operator="equal">
      <formula>"NÃO SE APLICA"</formula>
    </cfRule>
  </conditionalFormatting>
  <conditionalFormatting sqref="W4:W187">
    <cfRule type="containsBlanks" dxfId="182" priority="220">
      <formula>LEN(TRIM(W4))=0</formula>
    </cfRule>
  </conditionalFormatting>
  <conditionalFormatting sqref="Z3">
    <cfRule type="cellIs" dxfId="181" priority="219" operator="equal">
      <formula>"NÃO SE APLICA"</formula>
    </cfRule>
  </conditionalFormatting>
  <conditionalFormatting sqref="Z3">
    <cfRule type="containsBlanks" dxfId="180" priority="218">
      <formula>LEN(TRIM(Z3))=0</formula>
    </cfRule>
  </conditionalFormatting>
  <conditionalFormatting sqref="Z4:Z187">
    <cfRule type="cellIs" dxfId="179" priority="217" operator="equal">
      <formula>"NÃO SE APLICA"</formula>
    </cfRule>
  </conditionalFormatting>
  <conditionalFormatting sqref="Z4:Z187">
    <cfRule type="containsBlanks" dxfId="178" priority="216">
      <formula>LEN(TRIM(Z4))=0</formula>
    </cfRule>
  </conditionalFormatting>
  <conditionalFormatting sqref="AC3">
    <cfRule type="cellIs" dxfId="177" priority="215" operator="equal">
      <formula>"NÃO SE APLICA"</formula>
    </cfRule>
  </conditionalFormatting>
  <conditionalFormatting sqref="AC3">
    <cfRule type="containsBlanks" dxfId="176" priority="214">
      <formula>LEN(TRIM(AC3))=0</formula>
    </cfRule>
  </conditionalFormatting>
  <conditionalFormatting sqref="AC4:AC187">
    <cfRule type="cellIs" dxfId="175" priority="213" operator="equal">
      <formula>"NÃO SE APLICA"</formula>
    </cfRule>
  </conditionalFormatting>
  <conditionalFormatting sqref="AC4:AC187">
    <cfRule type="containsBlanks" dxfId="174" priority="212">
      <formula>LEN(TRIM(AC4))=0</formula>
    </cfRule>
  </conditionalFormatting>
  <conditionalFormatting sqref="AF3">
    <cfRule type="cellIs" dxfId="173" priority="211" operator="equal">
      <formula>"NÃO SE APLICA"</formula>
    </cfRule>
  </conditionalFormatting>
  <conditionalFormatting sqref="AF3">
    <cfRule type="containsBlanks" dxfId="172" priority="210">
      <formula>LEN(TRIM(AF3))=0</formula>
    </cfRule>
  </conditionalFormatting>
  <conditionalFormatting sqref="AF4:AF187">
    <cfRule type="cellIs" dxfId="171" priority="209" operator="equal">
      <formula>"NÃO SE APLICA"</formula>
    </cfRule>
  </conditionalFormatting>
  <conditionalFormatting sqref="AF4:AF187">
    <cfRule type="containsBlanks" dxfId="170" priority="208">
      <formula>LEN(TRIM(AF4))=0</formula>
    </cfRule>
  </conditionalFormatting>
  <conditionalFormatting sqref="AI3">
    <cfRule type="cellIs" dxfId="169" priority="207" operator="equal">
      <formula>"NÃO SE APLICA"</formula>
    </cfRule>
  </conditionalFormatting>
  <conditionalFormatting sqref="AI3">
    <cfRule type="containsBlanks" dxfId="168" priority="206">
      <formula>LEN(TRIM(AI3))=0</formula>
    </cfRule>
  </conditionalFormatting>
  <conditionalFormatting sqref="AI4:AI187">
    <cfRule type="cellIs" dxfId="167" priority="205" operator="equal">
      <formula>"NÃO SE APLICA"</formula>
    </cfRule>
  </conditionalFormatting>
  <conditionalFormatting sqref="AI4:AI187">
    <cfRule type="containsBlanks" dxfId="166" priority="204">
      <formula>LEN(TRIM(AI4))=0</formula>
    </cfRule>
  </conditionalFormatting>
  <conditionalFormatting sqref="AL3">
    <cfRule type="cellIs" dxfId="165" priority="203" operator="equal">
      <formula>"NÃO SE APLICA"</formula>
    </cfRule>
  </conditionalFormatting>
  <conditionalFormatting sqref="AL3">
    <cfRule type="containsBlanks" dxfId="164" priority="202">
      <formula>LEN(TRIM(AL3))=0</formula>
    </cfRule>
  </conditionalFormatting>
  <conditionalFormatting sqref="AL4:AL187">
    <cfRule type="cellIs" dxfId="163" priority="201" operator="equal">
      <formula>"NÃO SE APLICA"</formula>
    </cfRule>
  </conditionalFormatting>
  <conditionalFormatting sqref="AL4:AL187">
    <cfRule type="containsBlanks" dxfId="162" priority="200">
      <formula>LEN(TRIM(AL4))=0</formula>
    </cfRule>
  </conditionalFormatting>
  <conditionalFormatting sqref="AO3">
    <cfRule type="cellIs" dxfId="161" priority="199" operator="equal">
      <formula>"NÃO SE APLICA"</formula>
    </cfRule>
  </conditionalFormatting>
  <conditionalFormatting sqref="AO3">
    <cfRule type="containsBlanks" dxfId="160" priority="198">
      <formula>LEN(TRIM(AO3))=0</formula>
    </cfRule>
  </conditionalFormatting>
  <conditionalFormatting sqref="AO4:AO187">
    <cfRule type="cellIs" dxfId="159" priority="197" operator="equal">
      <formula>"NÃO SE APLICA"</formula>
    </cfRule>
  </conditionalFormatting>
  <conditionalFormatting sqref="AO4:AO187">
    <cfRule type="containsBlanks" dxfId="158" priority="196">
      <formula>LEN(TRIM(AO4))=0</formula>
    </cfRule>
  </conditionalFormatting>
  <conditionalFormatting sqref="AR3">
    <cfRule type="cellIs" dxfId="157" priority="195" operator="equal">
      <formula>"NÃO SE APLICA"</formula>
    </cfRule>
  </conditionalFormatting>
  <conditionalFormatting sqref="AR3">
    <cfRule type="containsBlanks" dxfId="156" priority="194">
      <formula>LEN(TRIM(AR3))=0</formula>
    </cfRule>
  </conditionalFormatting>
  <conditionalFormatting sqref="AR4:AR187">
    <cfRule type="cellIs" dxfId="155" priority="193" operator="equal">
      <formula>"NÃO SE APLICA"</formula>
    </cfRule>
  </conditionalFormatting>
  <conditionalFormatting sqref="AR4:AR187">
    <cfRule type="containsBlanks" dxfId="154" priority="192">
      <formula>LEN(TRIM(AR4))=0</formula>
    </cfRule>
  </conditionalFormatting>
  <conditionalFormatting sqref="M3:M187">
    <cfRule type="cellIs" dxfId="153" priority="191" operator="equal">
      <formula>"NÃO SE APLICA"</formula>
    </cfRule>
  </conditionalFormatting>
  <conditionalFormatting sqref="M3:M187">
    <cfRule type="cellIs" dxfId="152" priority="185" operator="equal">
      <formula>"REPROGRAMAÇÃO DE SALDOS"</formula>
    </cfRule>
    <cfRule type="cellIs" dxfId="151" priority="186" operator="equal">
      <formula>43373</formula>
    </cfRule>
    <cfRule type="cellIs" dxfId="150" priority="187" operator="equal">
      <formula>"SALDO REPROGRAMADO"</formula>
    </cfRule>
    <cfRule type="cellIs" dxfId="149" priority="188" operator="equal">
      <formula>"REPROGRAMAÇÃO DE SALDOS"</formula>
    </cfRule>
    <cfRule type="cellIs" dxfId="148" priority="189" operator="equal">
      <formula>"NÃO POSSUI"</formula>
    </cfRule>
    <cfRule type="cellIs" dxfId="147" priority="190" operator="equal">
      <formula>"NÃO SE APLICA"</formula>
    </cfRule>
  </conditionalFormatting>
  <conditionalFormatting sqref="M3:M187">
    <cfRule type="containsBlanks" dxfId="146" priority="184">
      <formula>LEN(TRIM(M3))=0</formula>
    </cfRule>
  </conditionalFormatting>
  <conditionalFormatting sqref="M3:M187">
    <cfRule type="cellIs" dxfId="145" priority="183" operator="equal">
      <formula>"REPROGRAMAÇÃO DE SALDOS"</formula>
    </cfRule>
  </conditionalFormatting>
  <conditionalFormatting sqref="M3:M187">
    <cfRule type="cellIs" dxfId="144" priority="180" operator="equal">
      <formula>"NÃO POSSUI"</formula>
    </cfRule>
    <cfRule type="cellIs" dxfId="143" priority="181" operator="equal">
      <formula>"REPROGRAMAÇÃO DE SALDOS"</formula>
    </cfRule>
    <cfRule type="cellIs" dxfId="142" priority="182" operator="equal">
      <formula>"NÃO SE APLICA"</formula>
    </cfRule>
  </conditionalFormatting>
  <conditionalFormatting sqref="P3:P187">
    <cfRule type="cellIs" dxfId="141" priority="179" operator="equal">
      <formula>"NÃO SE APLICA"</formula>
    </cfRule>
  </conditionalFormatting>
  <conditionalFormatting sqref="P3:P187">
    <cfRule type="cellIs" dxfId="140" priority="173" operator="equal">
      <formula>"REPROGRAMAÇÃO DE SALDOS"</formula>
    </cfRule>
    <cfRule type="cellIs" dxfId="139" priority="174" operator="equal">
      <formula>43373</formula>
    </cfRule>
    <cfRule type="cellIs" dxfId="138" priority="175" operator="equal">
      <formula>"SALDO REPROGRAMADO"</formula>
    </cfRule>
    <cfRule type="cellIs" dxfId="137" priority="176" operator="equal">
      <formula>"REPROGRAMAÇÃO DE SALDOS"</formula>
    </cfRule>
    <cfRule type="cellIs" dxfId="136" priority="177" operator="equal">
      <formula>"NÃO POSSUI"</formula>
    </cfRule>
    <cfRule type="cellIs" dxfId="135" priority="178" operator="equal">
      <formula>"NÃO SE APLICA"</formula>
    </cfRule>
  </conditionalFormatting>
  <conditionalFormatting sqref="P3:P187">
    <cfRule type="containsBlanks" dxfId="134" priority="172">
      <formula>LEN(TRIM(P3))=0</formula>
    </cfRule>
  </conditionalFormatting>
  <conditionalFormatting sqref="P3:P187">
    <cfRule type="cellIs" dxfId="133" priority="171" operator="equal">
      <formula>"REPROGRAMAÇÃO DE SALDOS"</formula>
    </cfRule>
  </conditionalFormatting>
  <conditionalFormatting sqref="P3:P187">
    <cfRule type="cellIs" dxfId="132" priority="168" operator="equal">
      <formula>"NÃO POSSUI"</formula>
    </cfRule>
    <cfRule type="cellIs" dxfId="131" priority="169" operator="equal">
      <formula>"REPROGRAMAÇÃO DE SALDOS"</formula>
    </cfRule>
    <cfRule type="cellIs" dxfId="130" priority="170" operator="equal">
      <formula>"NÃO SE APLICA"</formula>
    </cfRule>
  </conditionalFormatting>
  <conditionalFormatting sqref="S3:S187">
    <cfRule type="cellIs" dxfId="129" priority="167" operator="equal">
      <formula>"NÃO SE APLICA"</formula>
    </cfRule>
  </conditionalFormatting>
  <conditionalFormatting sqref="S3:S187">
    <cfRule type="cellIs" dxfId="128" priority="161" operator="equal">
      <formula>"REPROGRAMAÇÃO DE SALDOS"</formula>
    </cfRule>
    <cfRule type="cellIs" dxfId="127" priority="162" operator="equal">
      <formula>43373</formula>
    </cfRule>
    <cfRule type="cellIs" dxfId="126" priority="163" operator="equal">
      <formula>"SALDO REPROGRAMADO"</formula>
    </cfRule>
    <cfRule type="cellIs" dxfId="125" priority="164" operator="equal">
      <formula>"REPROGRAMAÇÃO DE SALDOS"</formula>
    </cfRule>
    <cfRule type="cellIs" dxfId="124" priority="165" operator="equal">
      <formula>"NÃO POSSUI"</formula>
    </cfRule>
    <cfRule type="cellIs" dxfId="123" priority="166" operator="equal">
      <formula>"NÃO SE APLICA"</formula>
    </cfRule>
  </conditionalFormatting>
  <conditionalFormatting sqref="S3:S187">
    <cfRule type="containsBlanks" dxfId="122" priority="160">
      <formula>LEN(TRIM(S3))=0</formula>
    </cfRule>
  </conditionalFormatting>
  <conditionalFormatting sqref="S3:S187">
    <cfRule type="cellIs" dxfId="121" priority="159" operator="equal">
      <formula>"REPROGRAMAÇÃO DE SALDOS"</formula>
    </cfRule>
  </conditionalFormatting>
  <conditionalFormatting sqref="S3:S187">
    <cfRule type="cellIs" dxfId="120" priority="156" operator="equal">
      <formula>"NÃO POSSUI"</formula>
    </cfRule>
    <cfRule type="cellIs" dxfId="119" priority="157" operator="equal">
      <formula>"REPROGRAMAÇÃO DE SALDOS"</formula>
    </cfRule>
    <cfRule type="cellIs" dxfId="118" priority="158" operator="equal">
      <formula>"NÃO SE APLICA"</formula>
    </cfRule>
  </conditionalFormatting>
  <conditionalFormatting sqref="V3:V187">
    <cfRule type="cellIs" dxfId="117" priority="155" operator="equal">
      <formula>"NÃO SE APLICA"</formula>
    </cfRule>
  </conditionalFormatting>
  <conditionalFormatting sqref="V3:V187">
    <cfRule type="cellIs" dxfId="116" priority="149" operator="equal">
      <formula>"REPROGRAMAÇÃO DE SALDOS"</formula>
    </cfRule>
    <cfRule type="cellIs" dxfId="115" priority="150" operator="equal">
      <formula>43373</formula>
    </cfRule>
    <cfRule type="cellIs" dxfId="114" priority="151" operator="equal">
      <formula>"SALDO REPROGRAMADO"</formula>
    </cfRule>
    <cfRule type="cellIs" dxfId="113" priority="152" operator="equal">
      <formula>"REPROGRAMAÇÃO DE SALDOS"</formula>
    </cfRule>
    <cfRule type="cellIs" dxfId="112" priority="153" operator="equal">
      <formula>"NÃO POSSUI"</formula>
    </cfRule>
    <cfRule type="cellIs" dxfId="111" priority="154" operator="equal">
      <formula>"NÃO SE APLICA"</formula>
    </cfRule>
  </conditionalFormatting>
  <conditionalFormatting sqref="V3:V187">
    <cfRule type="containsBlanks" dxfId="110" priority="148">
      <formula>LEN(TRIM(V3))=0</formula>
    </cfRule>
  </conditionalFormatting>
  <conditionalFormatting sqref="V3:V187">
    <cfRule type="cellIs" dxfId="109" priority="147" operator="equal">
      <formula>"REPROGRAMAÇÃO DE SALDOS"</formula>
    </cfRule>
  </conditionalFormatting>
  <conditionalFormatting sqref="V3:V187">
    <cfRule type="cellIs" dxfId="108" priority="144" operator="equal">
      <formula>"NÃO POSSUI"</formula>
    </cfRule>
    <cfRule type="cellIs" dxfId="107" priority="145" operator="equal">
      <formula>"REPROGRAMAÇÃO DE SALDOS"</formula>
    </cfRule>
    <cfRule type="cellIs" dxfId="106" priority="146" operator="equal">
      <formula>"NÃO SE APLICA"</formula>
    </cfRule>
  </conditionalFormatting>
  <conditionalFormatting sqref="Y3:Y187">
    <cfRule type="cellIs" dxfId="105" priority="143" operator="equal">
      <formula>"NÃO SE APLICA"</formula>
    </cfRule>
  </conditionalFormatting>
  <conditionalFormatting sqref="Y3:Y187">
    <cfRule type="cellIs" dxfId="104" priority="137" operator="equal">
      <formula>"REPROGRAMAÇÃO DE SALDOS"</formula>
    </cfRule>
    <cfRule type="cellIs" dxfId="103" priority="138" operator="equal">
      <formula>43373</formula>
    </cfRule>
    <cfRule type="cellIs" dxfId="102" priority="139" operator="equal">
      <formula>"SALDO REPROGRAMADO"</formula>
    </cfRule>
    <cfRule type="cellIs" dxfId="101" priority="140" operator="equal">
      <formula>"REPROGRAMAÇÃO DE SALDOS"</formula>
    </cfRule>
    <cfRule type="cellIs" dxfId="100" priority="141" operator="equal">
      <formula>"NÃO POSSUI"</formula>
    </cfRule>
    <cfRule type="cellIs" dxfId="99" priority="142" operator="equal">
      <formula>"NÃO SE APLICA"</formula>
    </cfRule>
  </conditionalFormatting>
  <conditionalFormatting sqref="Y3:Y187">
    <cfRule type="containsBlanks" dxfId="98" priority="136">
      <formula>LEN(TRIM(Y3))=0</formula>
    </cfRule>
  </conditionalFormatting>
  <conditionalFormatting sqref="Y3:Y187">
    <cfRule type="cellIs" dxfId="97" priority="135" operator="equal">
      <formula>"REPROGRAMAÇÃO DE SALDOS"</formula>
    </cfRule>
  </conditionalFormatting>
  <conditionalFormatting sqref="Y3:Y187">
    <cfRule type="cellIs" dxfId="96" priority="132" operator="equal">
      <formula>"NÃO POSSUI"</formula>
    </cfRule>
    <cfRule type="cellIs" dxfId="95" priority="133" operator="equal">
      <formula>"REPROGRAMAÇÃO DE SALDOS"</formula>
    </cfRule>
    <cfRule type="cellIs" dxfId="94" priority="134" operator="equal">
      <formula>"NÃO SE APLICA"</formula>
    </cfRule>
  </conditionalFormatting>
  <conditionalFormatting sqref="AB3:AB187">
    <cfRule type="cellIs" dxfId="93" priority="131" operator="equal">
      <formula>"NÃO SE APLICA"</formula>
    </cfRule>
  </conditionalFormatting>
  <conditionalFormatting sqref="AB3:AB187">
    <cfRule type="cellIs" dxfId="92" priority="125" operator="equal">
      <formula>"REPROGRAMAÇÃO DE SALDOS"</formula>
    </cfRule>
    <cfRule type="cellIs" dxfId="91" priority="126" operator="equal">
      <formula>43373</formula>
    </cfRule>
    <cfRule type="cellIs" dxfId="90" priority="127" operator="equal">
      <formula>"SALDO REPROGRAMADO"</formula>
    </cfRule>
    <cfRule type="cellIs" dxfId="89" priority="128" operator="equal">
      <formula>"REPROGRAMAÇÃO DE SALDOS"</formula>
    </cfRule>
    <cfRule type="cellIs" dxfId="88" priority="129" operator="equal">
      <formula>"NÃO POSSUI"</formula>
    </cfRule>
    <cfRule type="cellIs" dxfId="87" priority="130" operator="equal">
      <formula>"NÃO SE APLICA"</formula>
    </cfRule>
  </conditionalFormatting>
  <conditionalFormatting sqref="AB3:AB187">
    <cfRule type="containsBlanks" dxfId="86" priority="124">
      <formula>LEN(TRIM(AB3))=0</formula>
    </cfRule>
  </conditionalFormatting>
  <conditionalFormatting sqref="AB3:AB187">
    <cfRule type="cellIs" dxfId="85" priority="123" operator="equal">
      <formula>"REPROGRAMAÇÃO DE SALDOS"</formula>
    </cfRule>
  </conditionalFormatting>
  <conditionalFormatting sqref="AB3:AB187">
    <cfRule type="cellIs" dxfId="84" priority="120" operator="equal">
      <formula>"NÃO POSSUI"</formula>
    </cfRule>
    <cfRule type="cellIs" dxfId="83" priority="121" operator="equal">
      <formula>"REPROGRAMAÇÃO DE SALDOS"</formula>
    </cfRule>
    <cfRule type="cellIs" dxfId="82" priority="122" operator="equal">
      <formula>"NÃO SE APLICA"</formula>
    </cfRule>
  </conditionalFormatting>
  <conditionalFormatting sqref="AE3:AE187">
    <cfRule type="cellIs" dxfId="81" priority="119" operator="equal">
      <formula>"NÃO SE APLICA"</formula>
    </cfRule>
  </conditionalFormatting>
  <conditionalFormatting sqref="AE3:AE187">
    <cfRule type="cellIs" dxfId="80" priority="113" operator="equal">
      <formula>"REPROGRAMAÇÃO DE SALDOS"</formula>
    </cfRule>
    <cfRule type="cellIs" dxfId="79" priority="114" operator="equal">
      <formula>43373</formula>
    </cfRule>
    <cfRule type="cellIs" dxfId="78" priority="115" operator="equal">
      <formula>"SALDO REPROGRAMADO"</formula>
    </cfRule>
    <cfRule type="cellIs" dxfId="77" priority="116" operator="equal">
      <formula>"REPROGRAMAÇÃO DE SALDOS"</formula>
    </cfRule>
    <cfRule type="cellIs" dxfId="76" priority="117" operator="equal">
      <formula>"NÃO POSSUI"</formula>
    </cfRule>
    <cfRule type="cellIs" dxfId="75" priority="118" operator="equal">
      <formula>"NÃO SE APLICA"</formula>
    </cfRule>
  </conditionalFormatting>
  <conditionalFormatting sqref="AE3:AE187">
    <cfRule type="containsBlanks" dxfId="74" priority="112">
      <formula>LEN(TRIM(AE3))=0</formula>
    </cfRule>
  </conditionalFormatting>
  <conditionalFormatting sqref="AE3:AE187">
    <cfRule type="cellIs" dxfId="73" priority="111" operator="equal">
      <formula>"REPROGRAMAÇÃO DE SALDOS"</formula>
    </cfRule>
  </conditionalFormatting>
  <conditionalFormatting sqref="AE3:AE187">
    <cfRule type="cellIs" dxfId="72" priority="108" operator="equal">
      <formula>"NÃO POSSUI"</formula>
    </cfRule>
    <cfRule type="cellIs" dxfId="71" priority="109" operator="equal">
      <formula>"REPROGRAMAÇÃO DE SALDOS"</formula>
    </cfRule>
    <cfRule type="cellIs" dxfId="70" priority="110" operator="equal">
      <formula>"NÃO SE APLICA"</formula>
    </cfRule>
  </conditionalFormatting>
  <conditionalFormatting sqref="AH3:AH187">
    <cfRule type="cellIs" dxfId="69" priority="107" operator="equal">
      <formula>"NÃO SE APLICA"</formula>
    </cfRule>
  </conditionalFormatting>
  <conditionalFormatting sqref="AH3:AH187">
    <cfRule type="cellIs" dxfId="68" priority="101" operator="equal">
      <formula>"REPROGRAMAÇÃO DE SALDOS"</formula>
    </cfRule>
    <cfRule type="cellIs" dxfId="67" priority="102" operator="equal">
      <formula>43373</formula>
    </cfRule>
    <cfRule type="cellIs" dxfId="66" priority="103" operator="equal">
      <formula>"SALDO REPROGRAMADO"</formula>
    </cfRule>
    <cfRule type="cellIs" dxfId="65" priority="104" operator="equal">
      <formula>"REPROGRAMAÇÃO DE SALDOS"</formula>
    </cfRule>
    <cfRule type="cellIs" dxfId="64" priority="105" operator="equal">
      <formula>"NÃO POSSUI"</formula>
    </cfRule>
    <cfRule type="cellIs" dxfId="63" priority="106" operator="equal">
      <formula>"NÃO SE APLICA"</formula>
    </cfRule>
  </conditionalFormatting>
  <conditionalFormatting sqref="AH3:AH187">
    <cfRule type="containsBlanks" dxfId="62" priority="100">
      <formula>LEN(TRIM(AH3))=0</formula>
    </cfRule>
  </conditionalFormatting>
  <conditionalFormatting sqref="AH3:AH187">
    <cfRule type="cellIs" dxfId="61" priority="99" operator="equal">
      <formula>"REPROGRAMAÇÃO DE SALDOS"</formula>
    </cfRule>
  </conditionalFormatting>
  <conditionalFormatting sqref="AH3:AH187">
    <cfRule type="cellIs" dxfId="60" priority="96" operator="equal">
      <formula>"NÃO POSSUI"</formula>
    </cfRule>
    <cfRule type="cellIs" dxfId="59" priority="97" operator="equal">
      <formula>"REPROGRAMAÇÃO DE SALDOS"</formula>
    </cfRule>
    <cfRule type="cellIs" dxfId="58" priority="98" operator="equal">
      <formula>"NÃO SE APLICA"</formula>
    </cfRule>
  </conditionalFormatting>
  <conditionalFormatting sqref="AK3:AK187">
    <cfRule type="cellIs" dxfId="57" priority="95" operator="equal">
      <formula>"NÃO SE APLICA"</formula>
    </cfRule>
  </conditionalFormatting>
  <conditionalFormatting sqref="AK3:AK187">
    <cfRule type="cellIs" dxfId="56" priority="89" operator="equal">
      <formula>"REPROGRAMAÇÃO DE SALDOS"</formula>
    </cfRule>
    <cfRule type="cellIs" dxfId="55" priority="90" operator="equal">
      <formula>43373</formula>
    </cfRule>
    <cfRule type="cellIs" dxfId="54" priority="91" operator="equal">
      <formula>"SALDO REPROGRAMADO"</formula>
    </cfRule>
    <cfRule type="cellIs" dxfId="53" priority="92" operator="equal">
      <formula>"REPROGRAMAÇÃO DE SALDOS"</formula>
    </cfRule>
    <cfRule type="cellIs" dxfId="52" priority="93" operator="equal">
      <formula>"NÃO POSSUI"</formula>
    </cfRule>
    <cfRule type="cellIs" dxfId="51" priority="94" operator="equal">
      <formula>"NÃO SE APLICA"</formula>
    </cfRule>
  </conditionalFormatting>
  <conditionalFormatting sqref="AK3:AK187">
    <cfRule type="containsBlanks" dxfId="50" priority="88">
      <formula>LEN(TRIM(AK3))=0</formula>
    </cfRule>
  </conditionalFormatting>
  <conditionalFormatting sqref="AK3:AK187">
    <cfRule type="cellIs" dxfId="49" priority="87" operator="equal">
      <formula>"REPROGRAMAÇÃO DE SALDOS"</formula>
    </cfRule>
  </conditionalFormatting>
  <conditionalFormatting sqref="AK3:AK187">
    <cfRule type="cellIs" dxfId="48" priority="84" operator="equal">
      <formula>"NÃO POSSUI"</formula>
    </cfRule>
    <cfRule type="cellIs" dxfId="47" priority="85" operator="equal">
      <formula>"REPROGRAMAÇÃO DE SALDOS"</formula>
    </cfRule>
    <cfRule type="cellIs" dxfId="46" priority="86" operator="equal">
      <formula>"NÃO SE APLICA"</formula>
    </cfRule>
  </conditionalFormatting>
  <conditionalFormatting sqref="AN3:AN187">
    <cfRule type="cellIs" dxfId="45" priority="83" operator="equal">
      <formula>"NÃO SE APLICA"</formula>
    </cfRule>
  </conditionalFormatting>
  <conditionalFormatting sqref="AN3:AN187">
    <cfRule type="cellIs" dxfId="44" priority="77" operator="equal">
      <formula>"REPROGRAMAÇÃO DE SALDOS"</formula>
    </cfRule>
    <cfRule type="cellIs" dxfId="43" priority="78" operator="equal">
      <formula>43373</formula>
    </cfRule>
    <cfRule type="cellIs" dxfId="42" priority="79" operator="equal">
      <formula>"SALDO REPROGRAMADO"</formula>
    </cfRule>
    <cfRule type="cellIs" dxfId="41" priority="80" operator="equal">
      <formula>"REPROGRAMAÇÃO DE SALDOS"</formula>
    </cfRule>
    <cfRule type="cellIs" dxfId="40" priority="81" operator="equal">
      <formula>"NÃO POSSUI"</formula>
    </cfRule>
    <cfRule type="cellIs" dxfId="39" priority="82" operator="equal">
      <formula>"NÃO SE APLICA"</formula>
    </cfRule>
  </conditionalFormatting>
  <conditionalFormatting sqref="AN3:AN187">
    <cfRule type="containsBlanks" dxfId="38" priority="76">
      <formula>LEN(TRIM(AN3))=0</formula>
    </cfRule>
  </conditionalFormatting>
  <conditionalFormatting sqref="AN3:AN187">
    <cfRule type="cellIs" dxfId="37" priority="75" operator="equal">
      <formula>"REPROGRAMAÇÃO DE SALDOS"</formula>
    </cfRule>
  </conditionalFormatting>
  <conditionalFormatting sqref="AN3:AN187">
    <cfRule type="cellIs" dxfId="36" priority="72" operator="equal">
      <formula>"NÃO POSSUI"</formula>
    </cfRule>
    <cfRule type="cellIs" dxfId="35" priority="73" operator="equal">
      <formula>"REPROGRAMAÇÃO DE SALDOS"</formula>
    </cfRule>
    <cfRule type="cellIs" dxfId="34" priority="74" operator="equal">
      <formula>"NÃO SE APLICA"</formula>
    </cfRule>
  </conditionalFormatting>
  <conditionalFormatting sqref="AQ3:AQ187">
    <cfRule type="cellIs" dxfId="33" priority="71" operator="equal">
      <formula>"NÃO SE APLICA"</formula>
    </cfRule>
  </conditionalFormatting>
  <conditionalFormatting sqref="AQ3:AQ187">
    <cfRule type="cellIs" dxfId="32" priority="65" operator="equal">
      <formula>"REPROGRAMAÇÃO DE SALDOS"</formula>
    </cfRule>
    <cfRule type="cellIs" dxfId="31" priority="66" operator="equal">
      <formula>43373</formula>
    </cfRule>
    <cfRule type="cellIs" dxfId="30" priority="67" operator="equal">
      <formula>"SALDO REPROGRAMADO"</formula>
    </cfRule>
    <cfRule type="cellIs" dxfId="29" priority="68" operator="equal">
      <formula>"REPROGRAMAÇÃO DE SALDOS"</formula>
    </cfRule>
    <cfRule type="cellIs" dxfId="28" priority="69" operator="equal">
      <formula>"NÃO POSSUI"</formula>
    </cfRule>
    <cfRule type="cellIs" dxfId="27" priority="70" operator="equal">
      <formula>"NÃO SE APLICA"</formula>
    </cfRule>
  </conditionalFormatting>
  <conditionalFormatting sqref="AQ3:AQ187">
    <cfRule type="containsBlanks" dxfId="26" priority="64">
      <formula>LEN(TRIM(AQ3))=0</formula>
    </cfRule>
  </conditionalFormatting>
  <conditionalFormatting sqref="AQ3:AQ187">
    <cfRule type="cellIs" dxfId="25" priority="63" operator="equal">
      <formula>"REPROGRAMAÇÃO DE SALDOS"</formula>
    </cfRule>
  </conditionalFormatting>
  <conditionalFormatting sqref="AQ3:AQ187">
    <cfRule type="cellIs" dxfId="24" priority="60" operator="equal">
      <formula>"NÃO POSSUI"</formula>
    </cfRule>
    <cfRule type="cellIs" dxfId="23" priority="61" operator="equal">
      <formula>"REPROGRAMAÇÃO DE SALDOS"</formula>
    </cfRule>
    <cfRule type="cellIs" dxfId="22" priority="62" operator="equal">
      <formula>"NÃO SE APLICA"</formula>
    </cfRule>
  </conditionalFormatting>
  <conditionalFormatting sqref="K63">
    <cfRule type="cellIs" dxfId="21" priority="35" operator="equal">
      <formula>"NÃO SE APLICA"</formula>
    </cfRule>
  </conditionalFormatting>
  <conditionalFormatting sqref="K63">
    <cfRule type="containsBlanks" dxfId="20" priority="34">
      <formula>LEN(TRIM(K63))=0</formula>
    </cfRule>
  </conditionalFormatting>
  <conditionalFormatting sqref="F63">
    <cfRule type="cellIs" dxfId="19" priority="18" operator="equal">
      <formula>"REPROGRAMAÇÃO DE SALDOS"</formula>
    </cfRule>
    <cfRule type="cellIs" dxfId="18" priority="19" operator="equal">
      <formula>"NÃO SE APLICA"</formula>
    </cfRule>
    <cfRule type="cellIs" dxfId="17" priority="20" operator="equal">
      <formula>"NÃO POSSUI"</formula>
    </cfRule>
    <cfRule type="cellIs" dxfId="16" priority="21" operator="equal">
      <formula>"NÃO SE APLICA"</formula>
    </cfRule>
  </conditionalFormatting>
  <conditionalFormatting sqref="F63">
    <cfRule type="containsBlanks" dxfId="15" priority="17">
      <formula>LEN(TRIM(F63))=0</formula>
    </cfRule>
  </conditionalFormatting>
  <conditionalFormatting sqref="I63">
    <cfRule type="containsBlanks" dxfId="14" priority="16">
      <formula>LEN(TRIM(I63))=0</formula>
    </cfRule>
  </conditionalFormatting>
  <conditionalFormatting sqref="I63">
    <cfRule type="cellIs" dxfId="13" priority="12" operator="equal">
      <formula>"REPROGRAMAÇÃO DE SALDOS"</formula>
    </cfRule>
    <cfRule type="cellIs" dxfId="12" priority="13" operator="equal">
      <formula>"NÃO SE APLICA"</formula>
    </cfRule>
    <cfRule type="cellIs" dxfId="11" priority="14" operator="equal">
      <formula>"NÃO POSSUI"</formula>
    </cfRule>
    <cfRule type="cellIs" dxfId="10" priority="15" operator="equal">
      <formula>"NÃO SE APLICA"</formula>
    </cfRule>
  </conditionalFormatting>
  <conditionalFormatting sqref="I63">
    <cfRule type="containsBlanks" dxfId="9" priority="11">
      <formula>LEN(TRIM(I63))=0</formula>
    </cfRule>
  </conditionalFormatting>
  <conditionalFormatting sqref="J63">
    <cfRule type="cellIs" dxfId="8" priority="9" operator="equal">
      <formula>"NÃO SE APLICA"</formula>
    </cfRule>
  </conditionalFormatting>
  <conditionalFormatting sqref="J63">
    <cfRule type="cellIs" dxfId="7" priority="3" operator="equal">
      <formula>"REPROGRAMAÇÃO DE SALDOS"</formula>
    </cfRule>
    <cfRule type="cellIs" dxfId="6" priority="4" operator="equal">
      <formula>43373</formula>
    </cfRule>
    <cfRule type="cellIs" dxfId="5" priority="5" operator="equal">
      <formula>"SALDO REPROGRAMADO"</formula>
    </cfRule>
    <cfRule type="cellIs" dxfId="4" priority="6" operator="equal">
      <formula>"REPROGRAMAÇÃO DE SALDOS"</formula>
    </cfRule>
    <cfRule type="cellIs" dxfId="3" priority="7" operator="equal">
      <formula>"NÃO POSSUI"</formula>
    </cfRule>
    <cfRule type="cellIs" dxfId="2" priority="8" operator="equal">
      <formula>"NÃO SE APLICA"</formula>
    </cfRule>
  </conditionalFormatting>
  <conditionalFormatting sqref="J63">
    <cfRule type="containsBlanks" dxfId="1" priority="2">
      <formula>LEN(TRIM(J63))=0</formula>
    </cfRule>
  </conditionalFormatting>
  <conditionalFormatting sqref="J63">
    <cfRule type="cellIs" dxfId="0" priority="1" operator="equal">
      <formula>"REPROGRAMAÇÃO DE SALDOS"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3"/>
  <dimension ref="A1:I186"/>
  <sheetViews>
    <sheetView workbookViewId="0">
      <selection activeCell="I1" sqref="I1"/>
    </sheetView>
  </sheetViews>
  <sheetFormatPr defaultRowHeight="15" x14ac:dyDescent="0.25"/>
  <cols>
    <col min="1" max="3" width="24.140625" style="54" bestFit="1" customWidth="1"/>
    <col min="4" max="5" width="23.28515625" style="54" bestFit="1" customWidth="1"/>
    <col min="6" max="6" width="16.7109375" style="54" customWidth="1"/>
    <col min="7" max="7" width="20.28515625" style="54" customWidth="1"/>
    <col min="8" max="8" width="17.85546875" style="54" customWidth="1"/>
    <col min="9" max="9" width="15.5703125" style="54" customWidth="1"/>
    <col min="10" max="16384" width="9.140625" style="54"/>
  </cols>
  <sheetData>
    <row r="1" spans="1:9" s="83" customFormat="1" ht="75" x14ac:dyDescent="0.25">
      <c r="A1" s="83" t="s">
        <v>1016</v>
      </c>
      <c r="B1" s="83" t="s">
        <v>953</v>
      </c>
      <c r="C1" s="83" t="s">
        <v>957</v>
      </c>
      <c r="D1" s="83" t="s">
        <v>958</v>
      </c>
      <c r="E1" s="83" t="s">
        <v>954</v>
      </c>
      <c r="F1" s="83" t="s">
        <v>955</v>
      </c>
      <c r="G1" s="83" t="s">
        <v>956</v>
      </c>
      <c r="H1" s="83" t="s">
        <v>1303</v>
      </c>
      <c r="I1" s="83" t="s">
        <v>1304</v>
      </c>
    </row>
    <row r="2" spans="1:9" x14ac:dyDescent="0.25">
      <c r="A2" s="54" t="s">
        <v>506</v>
      </c>
      <c r="B2" s="54" t="s">
        <v>908</v>
      </c>
      <c r="C2" s="54" t="s">
        <v>908</v>
      </c>
      <c r="D2" s="54" t="s">
        <v>617</v>
      </c>
      <c r="E2" s="54" t="s">
        <v>74</v>
      </c>
      <c r="F2" s="54" t="s">
        <v>207</v>
      </c>
      <c r="G2" s="54" t="s">
        <v>506</v>
      </c>
      <c r="H2" s="54" t="s">
        <v>74</v>
      </c>
    </row>
    <row r="3" spans="1:9" x14ac:dyDescent="0.25">
      <c r="A3" s="54" t="s">
        <v>149</v>
      </c>
      <c r="B3" s="54" t="s">
        <v>449</v>
      </c>
      <c r="C3" s="54" t="s">
        <v>449</v>
      </c>
      <c r="D3" s="54" t="s">
        <v>653</v>
      </c>
      <c r="E3" s="54" t="s">
        <v>1</v>
      </c>
      <c r="G3" s="54" t="s">
        <v>149</v>
      </c>
    </row>
    <row r="4" spans="1:9" x14ac:dyDescent="0.25">
      <c r="A4" s="54" t="s">
        <v>908</v>
      </c>
      <c r="B4" s="54" t="s">
        <v>195</v>
      </c>
      <c r="C4" s="54" t="s">
        <v>195</v>
      </c>
      <c r="D4" s="54" t="s">
        <v>74</v>
      </c>
      <c r="E4" s="54" t="s">
        <v>520</v>
      </c>
      <c r="G4" s="54" t="s">
        <v>515</v>
      </c>
    </row>
    <row r="5" spans="1:9" x14ac:dyDescent="0.25">
      <c r="A5" s="54" t="s">
        <v>431</v>
      </c>
      <c r="B5" s="54" t="s">
        <v>483</v>
      </c>
      <c r="C5" s="54" t="s">
        <v>483</v>
      </c>
      <c r="D5" s="54" t="s">
        <v>341</v>
      </c>
      <c r="E5" s="54" t="s">
        <v>310</v>
      </c>
      <c r="G5" s="54" t="s">
        <v>535</v>
      </c>
    </row>
    <row r="6" spans="1:9" x14ac:dyDescent="0.25">
      <c r="A6" s="54" t="s">
        <v>655</v>
      </c>
      <c r="B6" s="54" t="s">
        <v>215</v>
      </c>
      <c r="C6" s="54" t="s">
        <v>215</v>
      </c>
      <c r="D6" s="54" t="s">
        <v>497</v>
      </c>
      <c r="E6" s="54" t="s">
        <v>24</v>
      </c>
      <c r="G6" s="54" t="s">
        <v>407</v>
      </c>
    </row>
    <row r="7" spans="1:9" x14ac:dyDescent="0.25">
      <c r="A7" s="54" t="s">
        <v>314</v>
      </c>
      <c r="B7" s="54" t="s">
        <v>526</v>
      </c>
      <c r="C7" s="54" t="s">
        <v>526</v>
      </c>
      <c r="D7" s="54" t="s">
        <v>395</v>
      </c>
      <c r="G7" s="54" t="s">
        <v>617</v>
      </c>
    </row>
    <row r="8" spans="1:9" x14ac:dyDescent="0.25">
      <c r="A8" s="54" t="s">
        <v>449</v>
      </c>
      <c r="B8" s="54" t="s">
        <v>554</v>
      </c>
      <c r="C8" s="54" t="s">
        <v>554</v>
      </c>
      <c r="D8" s="54" t="s">
        <v>239</v>
      </c>
      <c r="G8" s="54" t="s">
        <v>391</v>
      </c>
    </row>
    <row r="9" spans="1:9" x14ac:dyDescent="0.25">
      <c r="A9" s="54" t="s">
        <v>472</v>
      </c>
      <c r="B9" s="54" t="s">
        <v>919</v>
      </c>
      <c r="C9" s="54" t="s">
        <v>919</v>
      </c>
      <c r="D9" s="54" t="s">
        <v>927</v>
      </c>
      <c r="G9" s="54" t="s">
        <v>588</v>
      </c>
    </row>
    <row r="10" spans="1:9" x14ac:dyDescent="0.25">
      <c r="A10" s="54" t="s">
        <v>235</v>
      </c>
      <c r="B10" s="54" t="s">
        <v>434</v>
      </c>
      <c r="C10" s="54" t="s">
        <v>434</v>
      </c>
      <c r="D10" s="54" t="s">
        <v>12</v>
      </c>
      <c r="G10" s="54" t="s">
        <v>94</v>
      </c>
    </row>
    <row r="11" spans="1:9" x14ac:dyDescent="0.25">
      <c r="A11" s="54" t="s">
        <v>606</v>
      </c>
      <c r="B11" s="54" t="s">
        <v>557</v>
      </c>
      <c r="C11" s="54" t="s">
        <v>557</v>
      </c>
      <c r="G11" s="54" t="s">
        <v>526</v>
      </c>
    </row>
    <row r="12" spans="1:9" x14ac:dyDescent="0.25">
      <c r="A12" s="54" t="s">
        <v>195</v>
      </c>
      <c r="B12" s="54" t="s">
        <v>294</v>
      </c>
      <c r="C12" s="54" t="s">
        <v>294</v>
      </c>
      <c r="G12" s="54" t="s">
        <v>82</v>
      </c>
    </row>
    <row r="13" spans="1:9" x14ac:dyDescent="0.25">
      <c r="A13" s="54" t="s">
        <v>483</v>
      </c>
      <c r="B13" s="54" t="s">
        <v>443</v>
      </c>
      <c r="C13" s="54" t="s">
        <v>443</v>
      </c>
      <c r="G13" s="54" t="s">
        <v>114</v>
      </c>
    </row>
    <row r="14" spans="1:9" x14ac:dyDescent="0.25">
      <c r="A14" s="54" t="s">
        <v>515</v>
      </c>
      <c r="B14" s="54" t="s">
        <v>251</v>
      </c>
      <c r="C14" s="54" t="s">
        <v>251</v>
      </c>
      <c r="G14" s="54" t="s">
        <v>227</v>
      </c>
    </row>
    <row r="15" spans="1:9" x14ac:dyDescent="0.25">
      <c r="A15" s="54" t="s">
        <v>63</v>
      </c>
      <c r="B15" s="54" t="s">
        <v>529</v>
      </c>
      <c r="C15" s="54" t="s">
        <v>529</v>
      </c>
      <c r="G15" s="54" t="s">
        <v>446</v>
      </c>
    </row>
    <row r="16" spans="1:9" x14ac:dyDescent="0.25">
      <c r="A16" s="54" t="s">
        <v>215</v>
      </c>
      <c r="B16" s="54" t="s">
        <v>153</v>
      </c>
      <c r="C16" s="54" t="s">
        <v>153</v>
      </c>
      <c r="G16" s="54" t="s">
        <v>74</v>
      </c>
    </row>
    <row r="17" spans="1:7" x14ac:dyDescent="0.25">
      <c r="A17" s="54" t="s">
        <v>535</v>
      </c>
      <c r="B17" s="54" t="s">
        <v>383</v>
      </c>
      <c r="C17" s="54" t="s">
        <v>383</v>
      </c>
      <c r="G17" s="54" t="s">
        <v>153</v>
      </c>
    </row>
    <row r="18" spans="1:7" x14ac:dyDescent="0.25">
      <c r="A18" s="54" t="s">
        <v>161</v>
      </c>
      <c r="B18" s="54" t="s">
        <v>512</v>
      </c>
      <c r="C18" s="54" t="s">
        <v>512</v>
      </c>
      <c r="G18" s="54" t="s">
        <v>458</v>
      </c>
    </row>
    <row r="19" spans="1:7" x14ac:dyDescent="0.25">
      <c r="A19" s="54" t="s">
        <v>916</v>
      </c>
      <c r="B19" s="54" t="s">
        <v>542</v>
      </c>
      <c r="C19" s="54" t="s">
        <v>542</v>
      </c>
      <c r="G19" s="54" t="s">
        <v>199</v>
      </c>
    </row>
    <row r="20" spans="1:7" x14ac:dyDescent="0.25">
      <c r="A20" s="54" t="s">
        <v>545</v>
      </c>
      <c r="B20" s="54" t="s">
        <v>55</v>
      </c>
      <c r="C20" s="54" t="s">
        <v>55</v>
      </c>
      <c r="G20" s="54" t="s">
        <v>130</v>
      </c>
    </row>
    <row r="21" spans="1:7" x14ac:dyDescent="0.25">
      <c r="A21" s="54" t="s">
        <v>407</v>
      </c>
      <c r="B21" s="54" t="s">
        <v>651</v>
      </c>
      <c r="C21" s="54" t="s">
        <v>651</v>
      </c>
      <c r="G21" s="54" t="s">
        <v>512</v>
      </c>
    </row>
    <row r="22" spans="1:7" x14ac:dyDescent="0.25">
      <c r="A22" s="54" t="s">
        <v>617</v>
      </c>
      <c r="B22" s="54" t="s">
        <v>349</v>
      </c>
      <c r="C22" s="54" t="s">
        <v>349</v>
      </c>
      <c r="G22" s="54" t="s">
        <v>55</v>
      </c>
    </row>
    <row r="23" spans="1:7" x14ac:dyDescent="0.25">
      <c r="A23" s="54" t="s">
        <v>391</v>
      </c>
      <c r="B23" s="54" t="s">
        <v>597</v>
      </c>
      <c r="C23" s="54" t="s">
        <v>597</v>
      </c>
      <c r="G23" s="54" t="s">
        <v>349</v>
      </c>
    </row>
    <row r="24" spans="1:7" x14ac:dyDescent="0.25">
      <c r="A24" s="54" t="s">
        <v>588</v>
      </c>
      <c r="B24" s="54" t="s">
        <v>440</v>
      </c>
      <c r="C24" s="54" t="s">
        <v>440</v>
      </c>
      <c r="G24" s="54" t="s">
        <v>611</v>
      </c>
    </row>
    <row r="25" spans="1:7" x14ac:dyDescent="0.25">
      <c r="A25" s="54" t="s">
        <v>580</v>
      </c>
      <c r="B25" s="54" t="s">
        <v>614</v>
      </c>
      <c r="C25" s="54" t="s">
        <v>614</v>
      </c>
      <c r="G25" s="54" t="s">
        <v>437</v>
      </c>
    </row>
    <row r="26" spans="1:7" x14ac:dyDescent="0.25">
      <c r="A26" s="54" t="s">
        <v>94</v>
      </c>
      <c r="B26" s="54" t="s">
        <v>318</v>
      </c>
      <c r="C26" s="54" t="s">
        <v>318</v>
      </c>
      <c r="G26" s="54" t="s">
        <v>597</v>
      </c>
    </row>
    <row r="27" spans="1:7" x14ac:dyDescent="0.25">
      <c r="A27" s="54" t="s">
        <v>526</v>
      </c>
      <c r="B27" s="54" t="s">
        <v>278</v>
      </c>
      <c r="C27" s="54" t="s">
        <v>278</v>
      </c>
      <c r="G27" s="54" t="s">
        <v>48</v>
      </c>
    </row>
    <row r="28" spans="1:7" x14ac:dyDescent="0.25">
      <c r="A28" s="54" t="s">
        <v>82</v>
      </c>
      <c r="B28" s="54" t="s">
        <v>921</v>
      </c>
      <c r="C28" s="54" t="s">
        <v>921</v>
      </c>
      <c r="G28" s="54" t="s">
        <v>497</v>
      </c>
    </row>
    <row r="29" spans="1:7" x14ac:dyDescent="0.25">
      <c r="A29" s="54" t="s">
        <v>653</v>
      </c>
      <c r="B29" s="54" t="s">
        <v>371</v>
      </c>
      <c r="C29" s="54" t="s">
        <v>371</v>
      </c>
      <c r="G29" s="54" t="s">
        <v>306</v>
      </c>
    </row>
    <row r="30" spans="1:7" x14ac:dyDescent="0.25">
      <c r="A30" s="54" t="s">
        <v>554</v>
      </c>
      <c r="B30" s="54" t="s">
        <v>286</v>
      </c>
      <c r="C30" s="54" t="s">
        <v>286</v>
      </c>
      <c r="G30" s="54" t="s">
        <v>203</v>
      </c>
    </row>
    <row r="31" spans="1:7" x14ac:dyDescent="0.25">
      <c r="A31" s="54" t="s">
        <v>485</v>
      </c>
      <c r="B31" s="54" t="s">
        <v>560</v>
      </c>
      <c r="C31" s="54" t="s">
        <v>560</v>
      </c>
      <c r="G31" s="54" t="s">
        <v>403</v>
      </c>
    </row>
    <row r="32" spans="1:7" x14ac:dyDescent="0.25">
      <c r="A32" s="54" t="s">
        <v>656</v>
      </c>
      <c r="B32" s="54" t="s">
        <v>624</v>
      </c>
      <c r="C32" s="54" t="s">
        <v>624</v>
      </c>
      <c r="G32" s="54" t="s">
        <v>560</v>
      </c>
    </row>
    <row r="33" spans="1:7" x14ac:dyDescent="0.25">
      <c r="A33" s="54" t="s">
        <v>114</v>
      </c>
      <c r="B33" s="54" t="s">
        <v>923</v>
      </c>
      <c r="C33" s="54" t="s">
        <v>923</v>
      </c>
      <c r="G33" s="54" t="s">
        <v>173</v>
      </c>
    </row>
    <row r="34" spans="1:7" x14ac:dyDescent="0.25">
      <c r="A34" s="54" t="s">
        <v>919</v>
      </c>
      <c r="B34" s="54" t="s">
        <v>575</v>
      </c>
      <c r="C34" s="54" t="s">
        <v>575</v>
      </c>
      <c r="G34" s="54" t="s">
        <v>258</v>
      </c>
    </row>
    <row r="35" spans="1:7" x14ac:dyDescent="0.25">
      <c r="A35" s="54" t="s">
        <v>478</v>
      </c>
      <c r="B35" s="54" t="s">
        <v>282</v>
      </c>
      <c r="C35" s="54" t="s">
        <v>282</v>
      </c>
      <c r="G35" s="54" t="s">
        <v>282</v>
      </c>
    </row>
    <row r="36" spans="1:7" x14ac:dyDescent="0.25">
      <c r="A36" s="54" t="s">
        <v>434</v>
      </c>
      <c r="B36" s="54" t="s">
        <v>181</v>
      </c>
      <c r="C36" s="54" t="s">
        <v>181</v>
      </c>
      <c r="G36" s="54" t="s">
        <v>118</v>
      </c>
    </row>
    <row r="37" spans="1:7" x14ac:dyDescent="0.25">
      <c r="A37" s="54" t="s">
        <v>557</v>
      </c>
      <c r="B37" s="54" t="s">
        <v>345</v>
      </c>
      <c r="C37" s="54" t="s">
        <v>345</v>
      </c>
      <c r="G37" s="54" t="s">
        <v>134</v>
      </c>
    </row>
    <row r="38" spans="1:7" x14ac:dyDescent="0.25">
      <c r="A38" s="54" t="s">
        <v>227</v>
      </c>
      <c r="B38" s="54" t="s">
        <v>608</v>
      </c>
      <c r="C38" s="54" t="s">
        <v>608</v>
      </c>
      <c r="G38" s="54" t="s">
        <v>181</v>
      </c>
    </row>
    <row r="39" spans="1:7" x14ac:dyDescent="0.25">
      <c r="A39" s="54" t="s">
        <v>294</v>
      </c>
      <c r="B39" s="54" t="s">
        <v>188</v>
      </c>
      <c r="C39" s="54" t="s">
        <v>188</v>
      </c>
      <c r="G39" s="54" t="s">
        <v>603</v>
      </c>
    </row>
    <row r="40" spans="1:7" x14ac:dyDescent="0.25">
      <c r="A40" s="54" t="s">
        <v>443</v>
      </c>
      <c r="B40" s="54" t="s">
        <v>70</v>
      </c>
      <c r="C40" s="54" t="s">
        <v>70</v>
      </c>
      <c r="G40" s="54" t="s">
        <v>345</v>
      </c>
    </row>
    <row r="41" spans="1:7" x14ac:dyDescent="0.25">
      <c r="A41" s="54" t="s">
        <v>467</v>
      </c>
      <c r="B41" s="54" t="s">
        <v>67</v>
      </c>
      <c r="C41" s="54" t="s">
        <v>67</v>
      </c>
      <c r="G41" s="54" t="s">
        <v>290</v>
      </c>
    </row>
    <row r="42" spans="1:7" x14ac:dyDescent="0.25">
      <c r="A42" s="54" t="s">
        <v>251</v>
      </c>
      <c r="B42" s="54" t="s">
        <v>138</v>
      </c>
      <c r="C42" s="54" t="s">
        <v>138</v>
      </c>
      <c r="G42" s="54" t="s">
        <v>219</v>
      </c>
    </row>
    <row r="43" spans="1:7" x14ac:dyDescent="0.25">
      <c r="A43" s="54" t="s">
        <v>529</v>
      </c>
      <c r="B43" s="54" t="s">
        <v>470</v>
      </c>
      <c r="C43" s="54" t="s">
        <v>470</v>
      </c>
      <c r="G43" s="54" t="s">
        <v>532</v>
      </c>
    </row>
    <row r="44" spans="1:7" x14ac:dyDescent="0.25">
      <c r="A44" s="54" t="s">
        <v>446</v>
      </c>
      <c r="B44" s="54" t="s">
        <v>600</v>
      </c>
      <c r="C44" s="54" t="s">
        <v>600</v>
      </c>
      <c r="G44" s="54" t="s">
        <v>925</v>
      </c>
    </row>
    <row r="45" spans="1:7" x14ac:dyDescent="0.25">
      <c r="A45" s="54" t="s">
        <v>86</v>
      </c>
      <c r="B45" s="54" t="s">
        <v>509</v>
      </c>
      <c r="C45" s="54" t="s">
        <v>509</v>
      </c>
      <c r="G45" s="54" t="s">
        <v>310</v>
      </c>
    </row>
    <row r="46" spans="1:7" x14ac:dyDescent="0.25">
      <c r="A46" s="54" t="s">
        <v>74</v>
      </c>
      <c r="B46" s="54" t="s">
        <v>591</v>
      </c>
      <c r="C46" s="54" t="s">
        <v>591</v>
      </c>
      <c r="G46" s="54" t="s">
        <v>157</v>
      </c>
    </row>
    <row r="47" spans="1:7" x14ac:dyDescent="0.25">
      <c r="A47" s="54" t="s">
        <v>153</v>
      </c>
      <c r="B47" s="54" t="s">
        <v>928</v>
      </c>
      <c r="C47" s="54" t="s">
        <v>928</v>
      </c>
      <c r="G47" s="54" t="s">
        <v>138</v>
      </c>
    </row>
    <row r="48" spans="1:7" x14ac:dyDescent="0.25">
      <c r="A48" s="54" t="s">
        <v>40</v>
      </c>
      <c r="B48" s="54" t="s">
        <v>929</v>
      </c>
      <c r="C48" s="54" t="s">
        <v>929</v>
      </c>
      <c r="G48" s="54" t="s">
        <v>461</v>
      </c>
    </row>
    <row r="49" spans="1:7" x14ac:dyDescent="0.25">
      <c r="A49" s="54" t="s">
        <v>458</v>
      </c>
      <c r="B49" s="54" t="s">
        <v>126</v>
      </c>
      <c r="C49" s="54" t="s">
        <v>126</v>
      </c>
      <c r="G49" s="54" t="s">
        <v>262</v>
      </c>
    </row>
    <row r="50" spans="1:7" x14ac:dyDescent="0.25">
      <c r="A50" s="54" t="s">
        <v>383</v>
      </c>
      <c r="B50" s="54" t="s">
        <v>494</v>
      </c>
      <c r="C50" s="54" t="s">
        <v>494</v>
      </c>
      <c r="G50" s="54" t="s">
        <v>927</v>
      </c>
    </row>
    <row r="51" spans="1:7" x14ac:dyDescent="0.25">
      <c r="A51" s="54" t="s">
        <v>199</v>
      </c>
      <c r="B51" s="54" t="s">
        <v>455</v>
      </c>
      <c r="C51" s="54" t="s">
        <v>455</v>
      </c>
      <c r="G51" s="54" t="s">
        <v>20</v>
      </c>
    </row>
    <row r="52" spans="1:7" x14ac:dyDescent="0.25">
      <c r="A52" s="54" t="s">
        <v>130</v>
      </c>
      <c r="B52" s="54" t="s">
        <v>302</v>
      </c>
      <c r="C52" s="54" t="s">
        <v>302</v>
      </c>
      <c r="G52" s="54" t="s">
        <v>90</v>
      </c>
    </row>
    <row r="53" spans="1:7" x14ac:dyDescent="0.25">
      <c r="A53" s="54" t="s">
        <v>512</v>
      </c>
      <c r="B53" s="54" t="s">
        <v>356</v>
      </c>
      <c r="C53" s="54" t="s">
        <v>356</v>
      </c>
      <c r="G53" s="54" t="s">
        <v>298</v>
      </c>
    </row>
    <row r="54" spans="1:7" x14ac:dyDescent="0.25">
      <c r="A54" s="54" t="s">
        <v>32</v>
      </c>
      <c r="B54" s="54" t="s">
        <v>551</v>
      </c>
      <c r="C54" s="54" t="s">
        <v>551</v>
      </c>
      <c r="G54" s="54" t="s">
        <v>207</v>
      </c>
    </row>
    <row r="55" spans="1:7" x14ac:dyDescent="0.25">
      <c r="A55" s="54" t="s">
        <v>542</v>
      </c>
      <c r="B55" s="54" t="s">
        <v>274</v>
      </c>
      <c r="C55" s="54" t="s">
        <v>274</v>
      </c>
      <c r="G55" s="54" t="s">
        <v>102</v>
      </c>
    </row>
    <row r="56" spans="1:7" x14ac:dyDescent="0.25">
      <c r="A56" s="54" t="s">
        <v>266</v>
      </c>
      <c r="B56" s="54" t="s">
        <v>223</v>
      </c>
      <c r="C56" s="54" t="s">
        <v>223</v>
      </c>
      <c r="G56" s="54" t="s">
        <v>929</v>
      </c>
    </row>
    <row r="57" spans="1:7" x14ac:dyDescent="0.25">
      <c r="A57" s="54" t="s">
        <v>594</v>
      </c>
      <c r="B57" s="54" t="s">
        <v>142</v>
      </c>
      <c r="C57" s="54" t="s">
        <v>142</v>
      </c>
      <c r="G57" s="54" t="s">
        <v>494</v>
      </c>
    </row>
    <row r="58" spans="1:7" x14ac:dyDescent="0.25">
      <c r="A58" s="54" t="s">
        <v>55</v>
      </c>
      <c r="G58" s="54" t="s">
        <v>523</v>
      </c>
    </row>
    <row r="59" spans="1:7" x14ac:dyDescent="0.25">
      <c r="A59" s="54" t="s">
        <v>415</v>
      </c>
      <c r="G59" s="54" t="s">
        <v>302</v>
      </c>
    </row>
    <row r="60" spans="1:7" x14ac:dyDescent="0.25">
      <c r="A60" s="54" t="s">
        <v>548</v>
      </c>
      <c r="G60" s="54" t="s">
        <v>274</v>
      </c>
    </row>
    <row r="61" spans="1:7" x14ac:dyDescent="0.25">
      <c r="A61" s="54" t="s">
        <v>379</v>
      </c>
      <c r="G61" s="54" t="s">
        <v>28</v>
      </c>
    </row>
    <row r="62" spans="1:7" x14ac:dyDescent="0.25">
      <c r="A62" s="54" t="s">
        <v>651</v>
      </c>
      <c r="G62" s="54" t="s">
        <v>78</v>
      </c>
    </row>
    <row r="63" spans="1:7" x14ac:dyDescent="0.25">
      <c r="A63" s="54" t="s">
        <v>349</v>
      </c>
    </row>
    <row r="64" spans="1:7" x14ac:dyDescent="0.25">
      <c r="A64" s="54" t="s">
        <v>611</v>
      </c>
    </row>
    <row r="65" spans="1:1" x14ac:dyDescent="0.25">
      <c r="A65" s="54" t="s">
        <v>437</v>
      </c>
    </row>
    <row r="66" spans="1:1" x14ac:dyDescent="0.25">
      <c r="A66" s="54" t="s">
        <v>597</v>
      </c>
    </row>
    <row r="67" spans="1:1" x14ac:dyDescent="0.25">
      <c r="A67" s="54" t="s">
        <v>503</v>
      </c>
    </row>
    <row r="68" spans="1:1" x14ac:dyDescent="0.25">
      <c r="A68" s="54" t="s">
        <v>563</v>
      </c>
    </row>
    <row r="69" spans="1:1" x14ac:dyDescent="0.25">
      <c r="A69" s="54" t="s">
        <v>387</v>
      </c>
    </row>
    <row r="70" spans="1:1" x14ac:dyDescent="0.25">
      <c r="A70" s="54" t="s">
        <v>475</v>
      </c>
    </row>
    <row r="71" spans="1:1" x14ac:dyDescent="0.25">
      <c r="A71" s="54" t="s">
        <v>48</v>
      </c>
    </row>
    <row r="72" spans="1:1" x14ac:dyDescent="0.25">
      <c r="A72" s="54" t="s">
        <v>211</v>
      </c>
    </row>
    <row r="73" spans="1:1" x14ac:dyDescent="0.25">
      <c r="A73" s="54" t="s">
        <v>440</v>
      </c>
    </row>
    <row r="74" spans="1:1" x14ac:dyDescent="0.25">
      <c r="A74" s="54" t="s">
        <v>341</v>
      </c>
    </row>
    <row r="75" spans="1:1" x14ac:dyDescent="0.25">
      <c r="A75" s="54" t="s">
        <v>399</v>
      </c>
    </row>
    <row r="76" spans="1:1" x14ac:dyDescent="0.25">
      <c r="A76" s="54" t="s">
        <v>497</v>
      </c>
    </row>
    <row r="77" spans="1:1" x14ac:dyDescent="0.25">
      <c r="A77" s="54" t="s">
        <v>306</v>
      </c>
    </row>
    <row r="78" spans="1:1" x14ac:dyDescent="0.25">
      <c r="A78" s="54" t="s">
        <v>411</v>
      </c>
    </row>
    <row r="79" spans="1:1" x14ac:dyDescent="0.25">
      <c r="A79" s="54" t="s">
        <v>375</v>
      </c>
    </row>
    <row r="80" spans="1:1" x14ac:dyDescent="0.25">
      <c r="A80" s="54" t="s">
        <v>337</v>
      </c>
    </row>
    <row r="81" spans="1:1" x14ac:dyDescent="0.25">
      <c r="A81" s="54" t="s">
        <v>652</v>
      </c>
    </row>
    <row r="82" spans="1:1" x14ac:dyDescent="0.25">
      <c r="A82" s="54" t="s">
        <v>500</v>
      </c>
    </row>
    <row r="83" spans="1:1" x14ac:dyDescent="0.25">
      <c r="A83" s="54" t="s">
        <v>122</v>
      </c>
    </row>
    <row r="84" spans="1:1" x14ac:dyDescent="0.25">
      <c r="A84" s="54" t="s">
        <v>98</v>
      </c>
    </row>
    <row r="85" spans="1:1" x14ac:dyDescent="0.25">
      <c r="A85" s="54" t="s">
        <v>203</v>
      </c>
    </row>
    <row r="86" spans="1:1" x14ac:dyDescent="0.25">
      <c r="A86" s="54" t="s">
        <v>614</v>
      </c>
    </row>
    <row r="87" spans="1:1" x14ac:dyDescent="0.25">
      <c r="A87" s="54" t="s">
        <v>403</v>
      </c>
    </row>
    <row r="88" spans="1:1" x14ac:dyDescent="0.25">
      <c r="A88" s="54" t="s">
        <v>318</v>
      </c>
    </row>
    <row r="89" spans="1:1" x14ac:dyDescent="0.25">
      <c r="A89" s="54" t="s">
        <v>1</v>
      </c>
    </row>
    <row r="90" spans="1:1" x14ac:dyDescent="0.25">
      <c r="A90" s="54" t="s">
        <v>360</v>
      </c>
    </row>
    <row r="91" spans="1:1" x14ac:dyDescent="0.25">
      <c r="A91" s="54" t="s">
        <v>278</v>
      </c>
    </row>
    <row r="92" spans="1:1" x14ac:dyDescent="0.25">
      <c r="A92" s="54" t="s">
        <v>620</v>
      </c>
    </row>
    <row r="93" spans="1:1" x14ac:dyDescent="0.25">
      <c r="A93" s="54" t="s">
        <v>177</v>
      </c>
    </row>
    <row r="94" spans="1:1" x14ac:dyDescent="0.25">
      <c r="A94" s="54" t="s">
        <v>329</v>
      </c>
    </row>
    <row r="95" spans="1:1" x14ac:dyDescent="0.25">
      <c r="A95" s="54" t="s">
        <v>921</v>
      </c>
    </row>
    <row r="96" spans="1:1" x14ac:dyDescent="0.25">
      <c r="A96" s="54" t="s">
        <v>371</v>
      </c>
    </row>
    <row r="97" spans="1:1" x14ac:dyDescent="0.25">
      <c r="A97" s="54" t="s">
        <v>286</v>
      </c>
    </row>
    <row r="98" spans="1:1" x14ac:dyDescent="0.25">
      <c r="A98" s="54" t="s">
        <v>560</v>
      </c>
    </row>
    <row r="99" spans="1:1" x14ac:dyDescent="0.25">
      <c r="A99" s="54" t="s">
        <v>922</v>
      </c>
    </row>
    <row r="100" spans="1:1" x14ac:dyDescent="0.25">
      <c r="A100" s="54" t="s">
        <v>624</v>
      </c>
    </row>
    <row r="101" spans="1:1" x14ac:dyDescent="0.25">
      <c r="A101" s="54" t="s">
        <v>36</v>
      </c>
    </row>
    <row r="102" spans="1:1" x14ac:dyDescent="0.25">
      <c r="A102" s="54" t="s">
        <v>173</v>
      </c>
    </row>
    <row r="103" spans="1:1" x14ac:dyDescent="0.25">
      <c r="A103" s="54" t="s">
        <v>333</v>
      </c>
    </row>
    <row r="104" spans="1:1" x14ac:dyDescent="0.25">
      <c r="A104" s="54" t="s">
        <v>258</v>
      </c>
    </row>
    <row r="105" spans="1:1" x14ac:dyDescent="0.25">
      <c r="A105" s="54" t="s">
        <v>583</v>
      </c>
    </row>
    <row r="106" spans="1:1" x14ac:dyDescent="0.25">
      <c r="A106" s="54" t="s">
        <v>923</v>
      </c>
    </row>
    <row r="107" spans="1:1" x14ac:dyDescent="0.25">
      <c r="A107" s="54" t="s">
        <v>575</v>
      </c>
    </row>
    <row r="108" spans="1:1" x14ac:dyDescent="0.25">
      <c r="A108" s="54" t="s">
        <v>488</v>
      </c>
    </row>
    <row r="109" spans="1:1" x14ac:dyDescent="0.25">
      <c r="A109" s="54" t="s">
        <v>282</v>
      </c>
    </row>
    <row r="110" spans="1:1" x14ac:dyDescent="0.25">
      <c r="A110" s="54" t="s">
        <v>118</v>
      </c>
    </row>
    <row r="111" spans="1:1" x14ac:dyDescent="0.25">
      <c r="A111" s="54" t="s">
        <v>59</v>
      </c>
    </row>
    <row r="112" spans="1:1" x14ac:dyDescent="0.25">
      <c r="A112" s="54" t="s">
        <v>924</v>
      </c>
    </row>
    <row r="113" spans="1:1" x14ac:dyDescent="0.25">
      <c r="A113" s="54" t="s">
        <v>520</v>
      </c>
    </row>
    <row r="114" spans="1:1" x14ac:dyDescent="0.25">
      <c r="A114" s="54" t="s">
        <v>134</v>
      </c>
    </row>
    <row r="115" spans="1:1" x14ac:dyDescent="0.25">
      <c r="A115" s="54" t="s">
        <v>181</v>
      </c>
    </row>
    <row r="116" spans="1:1" x14ac:dyDescent="0.25">
      <c r="A116" s="54" t="s">
        <v>603</v>
      </c>
    </row>
    <row r="117" spans="1:1" x14ac:dyDescent="0.25">
      <c r="A117" s="54" t="s">
        <v>231</v>
      </c>
    </row>
    <row r="118" spans="1:1" x14ac:dyDescent="0.25">
      <c r="A118" s="54" t="s">
        <v>345</v>
      </c>
    </row>
    <row r="119" spans="1:1" x14ac:dyDescent="0.25">
      <c r="A119" s="54" t="s">
        <v>290</v>
      </c>
    </row>
    <row r="120" spans="1:1" x14ac:dyDescent="0.25">
      <c r="A120" s="54" t="s">
        <v>608</v>
      </c>
    </row>
    <row r="121" spans="1:1" x14ac:dyDescent="0.25">
      <c r="A121" s="54" t="s">
        <v>219</v>
      </c>
    </row>
    <row r="122" spans="1:1" x14ac:dyDescent="0.25">
      <c r="A122" s="54" t="s">
        <v>532</v>
      </c>
    </row>
    <row r="123" spans="1:1" x14ac:dyDescent="0.25">
      <c r="A123" s="54" t="s">
        <v>925</v>
      </c>
    </row>
    <row r="124" spans="1:1" x14ac:dyDescent="0.25">
      <c r="A124" s="54" t="s">
        <v>169</v>
      </c>
    </row>
    <row r="125" spans="1:1" x14ac:dyDescent="0.25">
      <c r="A125" s="54" t="s">
        <v>926</v>
      </c>
    </row>
    <row r="126" spans="1:1" x14ac:dyDescent="0.25">
      <c r="A126" s="54" t="s">
        <v>5</v>
      </c>
    </row>
    <row r="127" spans="1:1" x14ac:dyDescent="0.25">
      <c r="A127" s="54" t="s">
        <v>568</v>
      </c>
    </row>
    <row r="128" spans="1:1" x14ac:dyDescent="0.25">
      <c r="A128" s="54" t="s">
        <v>310</v>
      </c>
    </row>
    <row r="129" spans="1:1" x14ac:dyDescent="0.25">
      <c r="A129" s="54" t="s">
        <v>188</v>
      </c>
    </row>
    <row r="130" spans="1:1" x14ac:dyDescent="0.25">
      <c r="A130" s="54" t="s">
        <v>157</v>
      </c>
    </row>
    <row r="131" spans="1:1" x14ac:dyDescent="0.25">
      <c r="A131" s="54" t="s">
        <v>419</v>
      </c>
    </row>
    <row r="132" spans="1:1" x14ac:dyDescent="0.25">
      <c r="A132" s="54" t="s">
        <v>243</v>
      </c>
    </row>
    <row r="133" spans="1:1" x14ac:dyDescent="0.25">
      <c r="A133" s="54" t="s">
        <v>70</v>
      </c>
    </row>
    <row r="134" spans="1:1" x14ac:dyDescent="0.25">
      <c r="A134" s="54" t="s">
        <v>24</v>
      </c>
    </row>
    <row r="135" spans="1:1" x14ac:dyDescent="0.25">
      <c r="A135" s="54" t="s">
        <v>67</v>
      </c>
    </row>
    <row r="136" spans="1:1" x14ac:dyDescent="0.25">
      <c r="A136" s="54" t="s">
        <v>52</v>
      </c>
    </row>
    <row r="137" spans="1:1" x14ac:dyDescent="0.25">
      <c r="A137" s="54" t="s">
        <v>452</v>
      </c>
    </row>
    <row r="138" spans="1:1" x14ac:dyDescent="0.25">
      <c r="A138" s="54" t="s">
        <v>138</v>
      </c>
    </row>
    <row r="139" spans="1:1" x14ac:dyDescent="0.25">
      <c r="A139" s="54" t="s">
        <v>470</v>
      </c>
    </row>
    <row r="140" spans="1:1" x14ac:dyDescent="0.25">
      <c r="A140" s="54" t="s">
        <v>395</v>
      </c>
    </row>
    <row r="141" spans="1:1" x14ac:dyDescent="0.25">
      <c r="A141" s="54" t="s">
        <v>491</v>
      </c>
    </row>
    <row r="142" spans="1:1" x14ac:dyDescent="0.25">
      <c r="A142" s="54" t="s">
        <v>145</v>
      </c>
    </row>
    <row r="143" spans="1:1" x14ac:dyDescent="0.25">
      <c r="A143" s="54" t="s">
        <v>247</v>
      </c>
    </row>
    <row r="144" spans="1:1" x14ac:dyDescent="0.25">
      <c r="A144" s="54" t="s">
        <v>600</v>
      </c>
    </row>
    <row r="145" spans="1:1" x14ac:dyDescent="0.25">
      <c r="A145" s="54" t="s">
        <v>239</v>
      </c>
    </row>
    <row r="146" spans="1:1" x14ac:dyDescent="0.25">
      <c r="A146" s="54" t="s">
        <v>509</v>
      </c>
    </row>
    <row r="147" spans="1:1" x14ac:dyDescent="0.25">
      <c r="A147" s="54" t="s">
        <v>461</v>
      </c>
    </row>
    <row r="148" spans="1:1" x14ac:dyDescent="0.25">
      <c r="A148" s="54" t="s">
        <v>591</v>
      </c>
    </row>
    <row r="149" spans="1:1" x14ac:dyDescent="0.25">
      <c r="A149" s="54" t="s">
        <v>262</v>
      </c>
    </row>
    <row r="150" spans="1:1" x14ac:dyDescent="0.25">
      <c r="A150" s="54" t="s">
        <v>423</v>
      </c>
    </row>
    <row r="151" spans="1:1" x14ac:dyDescent="0.25">
      <c r="A151" s="54" t="s">
        <v>927</v>
      </c>
    </row>
    <row r="152" spans="1:1" x14ac:dyDescent="0.25">
      <c r="A152" s="54" t="s">
        <v>20</v>
      </c>
    </row>
    <row r="153" spans="1:1" x14ac:dyDescent="0.25">
      <c r="A153" s="54" t="s">
        <v>90</v>
      </c>
    </row>
    <row r="154" spans="1:1" x14ac:dyDescent="0.25">
      <c r="A154" s="54" t="s">
        <v>427</v>
      </c>
    </row>
    <row r="155" spans="1:1" x14ac:dyDescent="0.25">
      <c r="A155" s="54" t="s">
        <v>464</v>
      </c>
    </row>
    <row r="156" spans="1:1" x14ac:dyDescent="0.25">
      <c r="A156" s="54" t="s">
        <v>298</v>
      </c>
    </row>
    <row r="157" spans="1:1" x14ac:dyDescent="0.25">
      <c r="A157" s="54" t="s">
        <v>364</v>
      </c>
    </row>
    <row r="158" spans="1:1" x14ac:dyDescent="0.25">
      <c r="A158" s="54" t="s">
        <v>16</v>
      </c>
    </row>
    <row r="159" spans="1:1" x14ac:dyDescent="0.25">
      <c r="A159" s="54" t="s">
        <v>928</v>
      </c>
    </row>
    <row r="160" spans="1:1" x14ac:dyDescent="0.25">
      <c r="A160" s="54" t="s">
        <v>207</v>
      </c>
    </row>
    <row r="161" spans="1:1" x14ac:dyDescent="0.25">
      <c r="A161" s="54" t="s">
        <v>102</v>
      </c>
    </row>
    <row r="162" spans="1:1" x14ac:dyDescent="0.25">
      <c r="A162" s="54" t="s">
        <v>270</v>
      </c>
    </row>
    <row r="163" spans="1:1" x14ac:dyDescent="0.25">
      <c r="A163" s="54" t="s">
        <v>627</v>
      </c>
    </row>
    <row r="164" spans="1:1" x14ac:dyDescent="0.25">
      <c r="A164" s="54" t="s">
        <v>929</v>
      </c>
    </row>
    <row r="165" spans="1:1" x14ac:dyDescent="0.25">
      <c r="A165" s="54" t="s">
        <v>165</v>
      </c>
    </row>
    <row r="166" spans="1:1" x14ac:dyDescent="0.25">
      <c r="A166" s="54" t="s">
        <v>930</v>
      </c>
    </row>
    <row r="167" spans="1:1" x14ac:dyDescent="0.25">
      <c r="A167" s="54" t="s">
        <v>126</v>
      </c>
    </row>
    <row r="168" spans="1:1" x14ac:dyDescent="0.25">
      <c r="A168" s="54" t="s">
        <v>44</v>
      </c>
    </row>
    <row r="169" spans="1:1" x14ac:dyDescent="0.25">
      <c r="A169" s="54" t="s">
        <v>931</v>
      </c>
    </row>
    <row r="170" spans="1:1" x14ac:dyDescent="0.25">
      <c r="A170" s="54" t="s">
        <v>110</v>
      </c>
    </row>
    <row r="171" spans="1:1" x14ac:dyDescent="0.25">
      <c r="A171" s="54" t="s">
        <v>494</v>
      </c>
    </row>
    <row r="172" spans="1:1" x14ac:dyDescent="0.25">
      <c r="A172" s="54" t="s">
        <v>106</v>
      </c>
    </row>
    <row r="173" spans="1:1" x14ac:dyDescent="0.25">
      <c r="A173" s="54" t="s">
        <v>523</v>
      </c>
    </row>
    <row r="174" spans="1:1" x14ac:dyDescent="0.25">
      <c r="A174" s="54" t="s">
        <v>480</v>
      </c>
    </row>
    <row r="175" spans="1:1" x14ac:dyDescent="0.25">
      <c r="A175" s="54" t="s">
        <v>455</v>
      </c>
    </row>
    <row r="176" spans="1:1" x14ac:dyDescent="0.25">
      <c r="A176" s="54" t="s">
        <v>325</v>
      </c>
    </row>
    <row r="177" spans="1:1" x14ac:dyDescent="0.25">
      <c r="A177" s="54" t="s">
        <v>302</v>
      </c>
    </row>
    <row r="178" spans="1:1" x14ac:dyDescent="0.25">
      <c r="A178" s="54" t="s">
        <v>12</v>
      </c>
    </row>
    <row r="179" spans="1:1" x14ac:dyDescent="0.25">
      <c r="A179" s="54" t="s">
        <v>356</v>
      </c>
    </row>
    <row r="180" spans="1:1" x14ac:dyDescent="0.25">
      <c r="A180" s="54" t="s">
        <v>551</v>
      </c>
    </row>
    <row r="181" spans="1:1" x14ac:dyDescent="0.25">
      <c r="A181" s="54" t="s">
        <v>274</v>
      </c>
    </row>
    <row r="182" spans="1:1" x14ac:dyDescent="0.25">
      <c r="A182" s="54" t="s">
        <v>223</v>
      </c>
    </row>
    <row r="183" spans="1:1" x14ac:dyDescent="0.25">
      <c r="A183" s="54" t="s">
        <v>142</v>
      </c>
    </row>
    <row r="184" spans="1:1" x14ac:dyDescent="0.25">
      <c r="A184" s="54" t="s">
        <v>28</v>
      </c>
    </row>
    <row r="185" spans="1:1" x14ac:dyDescent="0.25">
      <c r="A185" s="54" t="s">
        <v>78</v>
      </c>
    </row>
    <row r="186" spans="1:1" x14ac:dyDescent="0.25">
      <c r="A186" s="54" t="s">
        <v>184</v>
      </c>
    </row>
  </sheetData>
  <sheetProtection algorithmName="SHA-512" hashValue="f5S2lkI8+PUy8AVwJhFZDf2Q5Wd9ybITCfe6btI9Z0D317dZKdMHQ2C6o13hC+k9DW3YDaRzr+JqdhEEyMH0rQ==" saltValue="VM+pbgOs5xVQ+J9nLBthqA==" spinCount="100000" sheet="1" selectLockedCells="1" selectUnlockedCells="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4"/>
  <dimension ref="A1:GC14"/>
  <sheetViews>
    <sheetView topLeftCell="A4" workbookViewId="0">
      <selection activeCell="A7" sqref="A7"/>
    </sheetView>
  </sheetViews>
  <sheetFormatPr defaultColWidth="12" defaultRowHeight="15" x14ac:dyDescent="0.25"/>
  <cols>
    <col min="1" max="185" width="12" style="127"/>
    <col min="186" max="16384" width="12" style="1"/>
  </cols>
  <sheetData>
    <row r="1" spans="1:185" s="4" customFormat="1" ht="85.5" customHeight="1" x14ac:dyDescent="0.25">
      <c r="A1" s="124" t="s">
        <v>959</v>
      </c>
      <c r="B1" s="124" t="s">
        <v>960</v>
      </c>
      <c r="C1" s="124" t="s">
        <v>908</v>
      </c>
      <c r="D1" s="124" t="s">
        <v>431</v>
      </c>
      <c r="E1" s="124" t="s">
        <v>961</v>
      </c>
      <c r="F1" s="124" t="s">
        <v>962</v>
      </c>
      <c r="G1" s="124" t="s">
        <v>449</v>
      </c>
      <c r="H1" s="124" t="s">
        <v>472</v>
      </c>
      <c r="I1" s="124" t="s">
        <v>235</v>
      </c>
      <c r="J1" s="124" t="s">
        <v>606</v>
      </c>
      <c r="K1" s="124" t="s">
        <v>195</v>
      </c>
      <c r="L1" s="124" t="s">
        <v>483</v>
      </c>
      <c r="M1" s="124" t="s">
        <v>515</v>
      </c>
      <c r="N1" s="124" t="s">
        <v>63</v>
      </c>
      <c r="O1" s="124" t="s">
        <v>963</v>
      </c>
      <c r="P1" s="124" t="s">
        <v>535</v>
      </c>
      <c r="Q1" s="124" t="s">
        <v>964</v>
      </c>
      <c r="R1" s="124" t="s">
        <v>965</v>
      </c>
      <c r="S1" s="124" t="s">
        <v>966</v>
      </c>
      <c r="T1" s="124" t="s">
        <v>407</v>
      </c>
      <c r="U1" s="124" t="s">
        <v>617</v>
      </c>
      <c r="V1" s="124" t="s">
        <v>391</v>
      </c>
      <c r="W1" s="124" t="s">
        <v>967</v>
      </c>
      <c r="X1" s="124" t="s">
        <v>968</v>
      </c>
      <c r="Y1" s="124" t="s">
        <v>94</v>
      </c>
      <c r="Z1" s="124" t="s">
        <v>526</v>
      </c>
      <c r="AA1" s="124" t="s">
        <v>82</v>
      </c>
      <c r="AB1" s="124" t="s">
        <v>969</v>
      </c>
      <c r="AC1" s="124" t="s">
        <v>1012</v>
      </c>
      <c r="AD1" s="124" t="s">
        <v>485</v>
      </c>
      <c r="AE1" s="124" t="s">
        <v>970</v>
      </c>
      <c r="AF1" s="124" t="s">
        <v>114</v>
      </c>
      <c r="AG1" s="124" t="s">
        <v>919</v>
      </c>
      <c r="AH1" s="124" t="s">
        <v>478</v>
      </c>
      <c r="AI1" s="124" t="s">
        <v>434</v>
      </c>
      <c r="AJ1" s="124" t="s">
        <v>557</v>
      </c>
      <c r="AK1" s="124" t="s">
        <v>227</v>
      </c>
      <c r="AL1" s="124" t="s">
        <v>971</v>
      </c>
      <c r="AM1" s="124" t="s">
        <v>443</v>
      </c>
      <c r="AN1" s="124" t="s">
        <v>467</v>
      </c>
      <c r="AO1" s="124" t="s">
        <v>251</v>
      </c>
      <c r="AP1" s="124" t="s">
        <v>529</v>
      </c>
      <c r="AQ1" s="124" t="s">
        <v>972</v>
      </c>
      <c r="AR1" s="124" t="s">
        <v>86</v>
      </c>
      <c r="AS1" s="124" t="s">
        <v>74</v>
      </c>
      <c r="AT1" s="124" t="s">
        <v>153</v>
      </c>
      <c r="AU1" s="124" t="s">
        <v>40</v>
      </c>
      <c r="AV1" s="124" t="s">
        <v>458</v>
      </c>
      <c r="AW1" s="124" t="s">
        <v>973</v>
      </c>
      <c r="AX1" s="124" t="s">
        <v>974</v>
      </c>
      <c r="AY1" s="124" t="s">
        <v>130</v>
      </c>
      <c r="AZ1" s="124" t="s">
        <v>512</v>
      </c>
      <c r="BA1" s="124" t="s">
        <v>32</v>
      </c>
      <c r="BB1" s="124" t="s">
        <v>542</v>
      </c>
      <c r="BC1" s="124" t="s">
        <v>266</v>
      </c>
      <c r="BD1" s="124" t="s">
        <v>594</v>
      </c>
      <c r="BE1" s="124" t="s">
        <v>55</v>
      </c>
      <c r="BF1" s="124" t="s">
        <v>415</v>
      </c>
      <c r="BG1" s="124" t="s">
        <v>548</v>
      </c>
      <c r="BH1" s="124" t="s">
        <v>975</v>
      </c>
      <c r="BI1" s="124" t="s">
        <v>976</v>
      </c>
      <c r="BJ1" s="124" t="s">
        <v>349</v>
      </c>
      <c r="BK1" s="124" t="s">
        <v>611</v>
      </c>
      <c r="BL1" s="124" t="s">
        <v>437</v>
      </c>
      <c r="BM1" s="124" t="s">
        <v>977</v>
      </c>
      <c r="BN1" s="124" t="s">
        <v>503</v>
      </c>
      <c r="BO1" s="124" t="s">
        <v>563</v>
      </c>
      <c r="BP1" s="124" t="s">
        <v>978</v>
      </c>
      <c r="BQ1" s="124" t="s">
        <v>475</v>
      </c>
      <c r="BR1" s="124" t="s">
        <v>48</v>
      </c>
      <c r="BS1" s="124" t="s">
        <v>211</v>
      </c>
      <c r="BT1" s="124" t="s">
        <v>440</v>
      </c>
      <c r="BU1" s="124" t="s">
        <v>341</v>
      </c>
      <c r="BV1" s="124" t="s">
        <v>399</v>
      </c>
      <c r="BW1" s="124" t="s">
        <v>497</v>
      </c>
      <c r="BX1" s="124" t="s">
        <v>306</v>
      </c>
      <c r="BY1" s="124" t="s">
        <v>979</v>
      </c>
      <c r="BZ1" s="124" t="s">
        <v>375</v>
      </c>
      <c r="CA1" s="124" t="s">
        <v>337</v>
      </c>
      <c r="CB1" s="124" t="s">
        <v>652</v>
      </c>
      <c r="CC1" s="124" t="s">
        <v>500</v>
      </c>
      <c r="CD1" s="124" t="s">
        <v>122</v>
      </c>
      <c r="CE1" s="124" t="s">
        <v>98</v>
      </c>
      <c r="CF1" s="124" t="s">
        <v>203</v>
      </c>
      <c r="CG1" s="124" t="s">
        <v>614</v>
      </c>
      <c r="CH1" s="124" t="s">
        <v>403</v>
      </c>
      <c r="CI1" s="124" t="s">
        <v>318</v>
      </c>
      <c r="CJ1" s="124" t="s">
        <v>980</v>
      </c>
      <c r="CK1" s="124" t="s">
        <v>360</v>
      </c>
      <c r="CL1" s="124" t="s">
        <v>278</v>
      </c>
      <c r="CM1" s="124" t="s">
        <v>620</v>
      </c>
      <c r="CN1" s="124" t="s">
        <v>981</v>
      </c>
      <c r="CO1" s="124" t="s">
        <v>982</v>
      </c>
      <c r="CP1" s="124" t="s">
        <v>921</v>
      </c>
      <c r="CQ1" s="124" t="s">
        <v>371</v>
      </c>
      <c r="CR1" s="124" t="s">
        <v>286</v>
      </c>
      <c r="CS1" s="124" t="s">
        <v>983</v>
      </c>
      <c r="CT1" s="124" t="s">
        <v>984</v>
      </c>
      <c r="CU1" s="124" t="s">
        <v>985</v>
      </c>
      <c r="CV1" s="124" t="s">
        <v>986</v>
      </c>
      <c r="CW1" s="124" t="s">
        <v>987</v>
      </c>
      <c r="CX1" s="124" t="s">
        <v>333</v>
      </c>
      <c r="CY1" s="124" t="s">
        <v>258</v>
      </c>
      <c r="CZ1" s="124" t="s">
        <v>583</v>
      </c>
      <c r="DA1" s="124" t="s">
        <v>923</v>
      </c>
      <c r="DB1" s="124" t="s">
        <v>575</v>
      </c>
      <c r="DC1" s="124" t="s">
        <v>488</v>
      </c>
      <c r="DD1" s="124" t="s">
        <v>282</v>
      </c>
      <c r="DE1" s="124" t="s">
        <v>118</v>
      </c>
      <c r="DF1" s="124" t="s">
        <v>59</v>
      </c>
      <c r="DG1" s="124" t="s">
        <v>1013</v>
      </c>
      <c r="DH1" s="124" t="s">
        <v>520</v>
      </c>
      <c r="DI1" s="124" t="s">
        <v>134</v>
      </c>
      <c r="DJ1" s="124" t="s">
        <v>181</v>
      </c>
      <c r="DK1" s="124" t="s">
        <v>603</v>
      </c>
      <c r="DL1" s="124" t="s">
        <v>231</v>
      </c>
      <c r="DM1" s="124" t="s">
        <v>345</v>
      </c>
      <c r="DN1" s="124" t="s">
        <v>290</v>
      </c>
      <c r="DO1" s="124" t="s">
        <v>608</v>
      </c>
      <c r="DP1" s="124" t="s">
        <v>219</v>
      </c>
      <c r="DQ1" s="124" t="s">
        <v>532</v>
      </c>
      <c r="DR1" s="124" t="s">
        <v>925</v>
      </c>
      <c r="DS1" s="124" t="s">
        <v>169</v>
      </c>
      <c r="DT1" s="124" t="s">
        <v>926</v>
      </c>
      <c r="DU1" s="124" t="s">
        <v>5</v>
      </c>
      <c r="DV1" s="124" t="s">
        <v>568</v>
      </c>
      <c r="DW1" s="124" t="s">
        <v>310</v>
      </c>
      <c r="DX1" s="124" t="s">
        <v>188</v>
      </c>
      <c r="DY1" s="124" t="s">
        <v>157</v>
      </c>
      <c r="DZ1" s="124" t="s">
        <v>419</v>
      </c>
      <c r="EA1" s="124" t="s">
        <v>243</v>
      </c>
      <c r="EB1" s="124" t="s">
        <v>70</v>
      </c>
      <c r="EC1" s="124" t="s">
        <v>24</v>
      </c>
      <c r="ED1" s="124" t="s">
        <v>988</v>
      </c>
      <c r="EE1" s="124" t="s">
        <v>52</v>
      </c>
      <c r="EF1" s="124" t="s">
        <v>989</v>
      </c>
      <c r="EG1" s="124" t="s">
        <v>138</v>
      </c>
      <c r="EH1" s="124" t="s">
        <v>470</v>
      </c>
      <c r="EI1" s="124" t="s">
        <v>395</v>
      </c>
      <c r="EJ1" s="124" t="s">
        <v>491</v>
      </c>
      <c r="EK1" s="124" t="s">
        <v>145</v>
      </c>
      <c r="EL1" s="124" t="s">
        <v>990</v>
      </c>
      <c r="EM1" s="124" t="s">
        <v>991</v>
      </c>
      <c r="EN1" s="124" t="s">
        <v>992</v>
      </c>
      <c r="EO1" s="124" t="s">
        <v>993</v>
      </c>
      <c r="EP1" s="124" t="s">
        <v>994</v>
      </c>
      <c r="EQ1" s="124" t="s">
        <v>995</v>
      </c>
      <c r="ER1" s="124" t="s">
        <v>996</v>
      </c>
      <c r="ES1" s="124" t="s">
        <v>997</v>
      </c>
      <c r="ET1" s="124" t="s">
        <v>998</v>
      </c>
      <c r="EU1" s="124" t="s">
        <v>999</v>
      </c>
      <c r="EV1" s="124" t="s">
        <v>1000</v>
      </c>
      <c r="EW1" s="124" t="s">
        <v>1001</v>
      </c>
      <c r="EX1" s="124" t="s">
        <v>1002</v>
      </c>
      <c r="EY1" s="124" t="s">
        <v>1003</v>
      </c>
      <c r="EZ1" s="124" t="s">
        <v>1004</v>
      </c>
      <c r="FA1" s="124" t="s">
        <v>1005</v>
      </c>
      <c r="FB1" s="124" t="s">
        <v>1006</v>
      </c>
      <c r="FC1" s="124" t="s">
        <v>1007</v>
      </c>
      <c r="FD1" s="124" t="s">
        <v>102</v>
      </c>
      <c r="FE1" s="124" t="s">
        <v>270</v>
      </c>
      <c r="FF1" s="124" t="s">
        <v>627</v>
      </c>
      <c r="FG1" s="124" t="s">
        <v>929</v>
      </c>
      <c r="FH1" s="124" t="s">
        <v>165</v>
      </c>
      <c r="FI1" s="124" t="s">
        <v>930</v>
      </c>
      <c r="FJ1" s="124" t="s">
        <v>126</v>
      </c>
      <c r="FK1" s="124" t="s">
        <v>44</v>
      </c>
      <c r="FL1" s="124" t="s">
        <v>931</v>
      </c>
      <c r="FM1" s="124" t="s">
        <v>1008</v>
      </c>
      <c r="FN1" s="124" t="s">
        <v>494</v>
      </c>
      <c r="FO1" s="124" t="s">
        <v>1009</v>
      </c>
      <c r="FP1" s="124" t="s">
        <v>523</v>
      </c>
      <c r="FQ1" s="124" t="s">
        <v>480</v>
      </c>
      <c r="FR1" s="124" t="s">
        <v>455</v>
      </c>
      <c r="FS1" s="124" t="s">
        <v>325</v>
      </c>
      <c r="FT1" s="124" t="s">
        <v>302</v>
      </c>
      <c r="FU1" s="124" t="s">
        <v>12</v>
      </c>
      <c r="FV1" s="124" t="s">
        <v>356</v>
      </c>
      <c r="FW1" s="124" t="s">
        <v>551</v>
      </c>
      <c r="FX1" s="124" t="s">
        <v>274</v>
      </c>
      <c r="FY1" s="124" t="s">
        <v>1010</v>
      </c>
      <c r="FZ1" s="124" t="s">
        <v>142</v>
      </c>
      <c r="GA1" s="124" t="s">
        <v>28</v>
      </c>
      <c r="GB1" s="124" t="s">
        <v>1011</v>
      </c>
      <c r="GC1" s="124" t="s">
        <v>184</v>
      </c>
    </row>
    <row r="2" spans="1:185" s="5" customFormat="1" ht="56.25" x14ac:dyDescent="0.25">
      <c r="A2" s="125" t="s">
        <v>1016</v>
      </c>
      <c r="B2" s="125" t="s">
        <v>1016</v>
      </c>
      <c r="C2" s="125" t="s">
        <v>1016</v>
      </c>
      <c r="D2" s="125" t="s">
        <v>1016</v>
      </c>
      <c r="E2" s="125" t="s">
        <v>1016</v>
      </c>
      <c r="F2" s="125" t="s">
        <v>1016</v>
      </c>
      <c r="G2" s="125" t="s">
        <v>1016</v>
      </c>
      <c r="H2" s="125" t="s">
        <v>1016</v>
      </c>
      <c r="I2" s="125" t="s">
        <v>1016</v>
      </c>
      <c r="J2" s="125" t="s">
        <v>1016</v>
      </c>
      <c r="K2" s="125" t="s">
        <v>1016</v>
      </c>
      <c r="L2" s="125" t="s">
        <v>1016</v>
      </c>
      <c r="M2" s="125" t="s">
        <v>1016</v>
      </c>
      <c r="N2" s="125" t="s">
        <v>1016</v>
      </c>
      <c r="O2" s="125" t="s">
        <v>1016</v>
      </c>
      <c r="P2" s="125" t="s">
        <v>1016</v>
      </c>
      <c r="Q2" s="125" t="s">
        <v>1016</v>
      </c>
      <c r="R2" s="125" t="s">
        <v>1016</v>
      </c>
      <c r="S2" s="125" t="s">
        <v>1016</v>
      </c>
      <c r="T2" s="125" t="s">
        <v>1016</v>
      </c>
      <c r="U2" s="125" t="s">
        <v>1016</v>
      </c>
      <c r="V2" s="125" t="s">
        <v>1016</v>
      </c>
      <c r="W2" s="125" t="s">
        <v>1016</v>
      </c>
      <c r="X2" s="125" t="s">
        <v>1016</v>
      </c>
      <c r="Y2" s="125" t="s">
        <v>1016</v>
      </c>
      <c r="Z2" s="125" t="s">
        <v>1016</v>
      </c>
      <c r="AA2" s="125" t="s">
        <v>1016</v>
      </c>
      <c r="AB2" s="125" t="s">
        <v>1016</v>
      </c>
      <c r="AC2" s="125" t="s">
        <v>1016</v>
      </c>
      <c r="AD2" s="125" t="s">
        <v>1016</v>
      </c>
      <c r="AE2" s="125" t="s">
        <v>1016</v>
      </c>
      <c r="AF2" s="125" t="s">
        <v>1016</v>
      </c>
      <c r="AG2" s="125" t="s">
        <v>1016</v>
      </c>
      <c r="AH2" s="125" t="s">
        <v>1016</v>
      </c>
      <c r="AI2" s="125" t="s">
        <v>1016</v>
      </c>
      <c r="AJ2" s="125" t="s">
        <v>1016</v>
      </c>
      <c r="AK2" s="125" t="s">
        <v>1016</v>
      </c>
      <c r="AL2" s="125" t="s">
        <v>1016</v>
      </c>
      <c r="AM2" s="125" t="s">
        <v>1016</v>
      </c>
      <c r="AN2" s="125" t="s">
        <v>1016</v>
      </c>
      <c r="AO2" s="125" t="s">
        <v>1016</v>
      </c>
      <c r="AP2" s="125" t="s">
        <v>1016</v>
      </c>
      <c r="AQ2" s="125" t="s">
        <v>1016</v>
      </c>
      <c r="AR2" s="125" t="s">
        <v>1016</v>
      </c>
      <c r="AS2" s="125" t="s">
        <v>1016</v>
      </c>
      <c r="AT2" s="125" t="s">
        <v>1016</v>
      </c>
      <c r="AU2" s="125" t="s">
        <v>1016</v>
      </c>
      <c r="AV2" s="125" t="s">
        <v>1016</v>
      </c>
      <c r="AW2" s="125" t="s">
        <v>1016</v>
      </c>
      <c r="AX2" s="125" t="s">
        <v>1016</v>
      </c>
      <c r="AY2" s="125" t="s">
        <v>1016</v>
      </c>
      <c r="AZ2" s="125" t="s">
        <v>1016</v>
      </c>
      <c r="BA2" s="125" t="s">
        <v>1016</v>
      </c>
      <c r="BB2" s="125" t="s">
        <v>1016</v>
      </c>
      <c r="BC2" s="125" t="s">
        <v>1016</v>
      </c>
      <c r="BD2" s="125" t="s">
        <v>1016</v>
      </c>
      <c r="BE2" s="125" t="s">
        <v>1016</v>
      </c>
      <c r="BF2" s="125" t="s">
        <v>1016</v>
      </c>
      <c r="BG2" s="125" t="s">
        <v>1016</v>
      </c>
      <c r="BH2" s="125" t="s">
        <v>1016</v>
      </c>
      <c r="BI2" s="125" t="s">
        <v>1016</v>
      </c>
      <c r="BJ2" s="125" t="s">
        <v>1016</v>
      </c>
      <c r="BK2" s="125" t="s">
        <v>1016</v>
      </c>
      <c r="BL2" s="125" t="s">
        <v>1016</v>
      </c>
      <c r="BM2" s="125" t="s">
        <v>1016</v>
      </c>
      <c r="BN2" s="125" t="s">
        <v>1016</v>
      </c>
      <c r="BO2" s="125" t="s">
        <v>1016</v>
      </c>
      <c r="BP2" s="125" t="s">
        <v>1016</v>
      </c>
      <c r="BQ2" s="125" t="s">
        <v>1016</v>
      </c>
      <c r="BR2" s="125" t="s">
        <v>1016</v>
      </c>
      <c r="BS2" s="125" t="s">
        <v>1016</v>
      </c>
      <c r="BT2" s="125" t="s">
        <v>1016</v>
      </c>
      <c r="BU2" s="125" t="s">
        <v>1016</v>
      </c>
      <c r="BV2" s="125" t="s">
        <v>1016</v>
      </c>
      <c r="BW2" s="125" t="s">
        <v>1016</v>
      </c>
      <c r="BX2" s="125" t="s">
        <v>1016</v>
      </c>
      <c r="BY2" s="125" t="s">
        <v>1016</v>
      </c>
      <c r="BZ2" s="125" t="s">
        <v>1016</v>
      </c>
      <c r="CA2" s="125" t="s">
        <v>1016</v>
      </c>
      <c r="CB2" s="125" t="s">
        <v>1016</v>
      </c>
      <c r="CC2" s="125" t="s">
        <v>1016</v>
      </c>
      <c r="CD2" s="125" t="s">
        <v>1016</v>
      </c>
      <c r="CE2" s="125" t="s">
        <v>1016</v>
      </c>
      <c r="CF2" s="125" t="s">
        <v>1016</v>
      </c>
      <c r="CG2" s="125" t="s">
        <v>1016</v>
      </c>
      <c r="CH2" s="125" t="s">
        <v>1016</v>
      </c>
      <c r="CI2" s="125" t="s">
        <v>1016</v>
      </c>
      <c r="CJ2" s="125" t="s">
        <v>1016</v>
      </c>
      <c r="CK2" s="125" t="s">
        <v>1016</v>
      </c>
      <c r="CL2" s="125" t="s">
        <v>1016</v>
      </c>
      <c r="CM2" s="125" t="s">
        <v>1016</v>
      </c>
      <c r="CN2" s="125" t="s">
        <v>1016</v>
      </c>
      <c r="CO2" s="125" t="s">
        <v>1016</v>
      </c>
      <c r="CP2" s="125" t="s">
        <v>1016</v>
      </c>
      <c r="CQ2" s="125" t="s">
        <v>1016</v>
      </c>
      <c r="CR2" s="125" t="s">
        <v>1016</v>
      </c>
      <c r="CS2" s="125" t="s">
        <v>1016</v>
      </c>
      <c r="CT2" s="125" t="s">
        <v>1016</v>
      </c>
      <c r="CU2" s="125" t="s">
        <v>1016</v>
      </c>
      <c r="CV2" s="125" t="s">
        <v>1016</v>
      </c>
      <c r="CW2" s="125" t="s">
        <v>1016</v>
      </c>
      <c r="CX2" s="125" t="s">
        <v>1016</v>
      </c>
      <c r="CY2" s="125" t="s">
        <v>1016</v>
      </c>
      <c r="CZ2" s="125" t="s">
        <v>1016</v>
      </c>
      <c r="DA2" s="125" t="s">
        <v>1016</v>
      </c>
      <c r="DB2" s="125" t="s">
        <v>1016</v>
      </c>
      <c r="DC2" s="125" t="s">
        <v>1016</v>
      </c>
      <c r="DD2" s="125" t="s">
        <v>1016</v>
      </c>
      <c r="DE2" s="125" t="s">
        <v>1016</v>
      </c>
      <c r="DF2" s="125" t="s">
        <v>1016</v>
      </c>
      <c r="DG2" s="125" t="s">
        <v>1016</v>
      </c>
      <c r="DH2" s="125" t="s">
        <v>1016</v>
      </c>
      <c r="DI2" s="125" t="s">
        <v>1016</v>
      </c>
      <c r="DJ2" s="125" t="s">
        <v>1016</v>
      </c>
      <c r="DK2" s="125" t="s">
        <v>1016</v>
      </c>
      <c r="DL2" s="125" t="s">
        <v>1016</v>
      </c>
      <c r="DM2" s="125" t="s">
        <v>1016</v>
      </c>
      <c r="DN2" s="125" t="s">
        <v>1016</v>
      </c>
      <c r="DO2" s="125" t="s">
        <v>1016</v>
      </c>
      <c r="DP2" s="125" t="s">
        <v>1016</v>
      </c>
      <c r="DQ2" s="125" t="s">
        <v>1016</v>
      </c>
      <c r="DR2" s="125" t="s">
        <v>1016</v>
      </c>
      <c r="DS2" s="125" t="s">
        <v>1016</v>
      </c>
      <c r="DT2" s="125" t="s">
        <v>1016</v>
      </c>
      <c r="DU2" s="125" t="s">
        <v>1016</v>
      </c>
      <c r="DV2" s="125" t="s">
        <v>1016</v>
      </c>
      <c r="DW2" s="125" t="s">
        <v>1016</v>
      </c>
      <c r="DX2" s="125" t="s">
        <v>1016</v>
      </c>
      <c r="DY2" s="125" t="s">
        <v>1016</v>
      </c>
      <c r="DZ2" s="125" t="s">
        <v>1016</v>
      </c>
      <c r="EA2" s="125" t="s">
        <v>1016</v>
      </c>
      <c r="EB2" s="125" t="s">
        <v>1016</v>
      </c>
      <c r="EC2" s="125" t="s">
        <v>1016</v>
      </c>
      <c r="ED2" s="125" t="s">
        <v>1016</v>
      </c>
      <c r="EE2" s="125" t="s">
        <v>1016</v>
      </c>
      <c r="EF2" s="125" t="s">
        <v>1016</v>
      </c>
      <c r="EG2" s="125" t="s">
        <v>1016</v>
      </c>
      <c r="EH2" s="125" t="s">
        <v>1016</v>
      </c>
      <c r="EI2" s="125" t="s">
        <v>1016</v>
      </c>
      <c r="EJ2" s="125" t="s">
        <v>1016</v>
      </c>
      <c r="EK2" s="125" t="s">
        <v>1016</v>
      </c>
      <c r="EL2" s="125" t="s">
        <v>1016</v>
      </c>
      <c r="EM2" s="125" t="s">
        <v>1016</v>
      </c>
      <c r="EN2" s="125" t="s">
        <v>1016</v>
      </c>
      <c r="EO2" s="125" t="s">
        <v>1016</v>
      </c>
      <c r="EP2" s="125" t="s">
        <v>1016</v>
      </c>
      <c r="EQ2" s="125" t="s">
        <v>1016</v>
      </c>
      <c r="ER2" s="125" t="s">
        <v>1016</v>
      </c>
      <c r="ES2" s="125" t="s">
        <v>1016</v>
      </c>
      <c r="ET2" s="125" t="s">
        <v>1016</v>
      </c>
      <c r="EU2" s="125" t="s">
        <v>1016</v>
      </c>
      <c r="EV2" s="125" t="s">
        <v>1016</v>
      </c>
      <c r="EW2" s="125" t="s">
        <v>1016</v>
      </c>
      <c r="EX2" s="125" t="s">
        <v>1016</v>
      </c>
      <c r="EY2" s="125" t="s">
        <v>1016</v>
      </c>
      <c r="EZ2" s="125" t="s">
        <v>1016</v>
      </c>
      <c r="FA2" s="125" t="s">
        <v>1016</v>
      </c>
      <c r="FB2" s="125" t="s">
        <v>1016</v>
      </c>
      <c r="FC2" s="125" t="s">
        <v>1016</v>
      </c>
      <c r="FD2" s="125" t="s">
        <v>1016</v>
      </c>
      <c r="FE2" s="125" t="s">
        <v>1016</v>
      </c>
      <c r="FF2" s="125" t="s">
        <v>1016</v>
      </c>
      <c r="FG2" s="125" t="s">
        <v>1016</v>
      </c>
      <c r="FH2" s="125" t="s">
        <v>1016</v>
      </c>
      <c r="FI2" s="125" t="s">
        <v>1016</v>
      </c>
      <c r="FJ2" s="125" t="s">
        <v>1016</v>
      </c>
      <c r="FK2" s="125" t="s">
        <v>1016</v>
      </c>
      <c r="FL2" s="125" t="s">
        <v>1016</v>
      </c>
      <c r="FM2" s="125" t="s">
        <v>1016</v>
      </c>
      <c r="FN2" s="125" t="s">
        <v>1016</v>
      </c>
      <c r="FO2" s="125" t="s">
        <v>1016</v>
      </c>
      <c r="FP2" s="125" t="s">
        <v>1016</v>
      </c>
      <c r="FQ2" s="125" t="s">
        <v>1016</v>
      </c>
      <c r="FR2" s="125" t="s">
        <v>1016</v>
      </c>
      <c r="FS2" s="125" t="s">
        <v>1016</v>
      </c>
      <c r="FT2" s="125" t="s">
        <v>1016</v>
      </c>
      <c r="FU2" s="125" t="s">
        <v>1016</v>
      </c>
      <c r="FV2" s="125" t="s">
        <v>1016</v>
      </c>
      <c r="FW2" s="125" t="s">
        <v>1016</v>
      </c>
      <c r="FX2" s="125" t="s">
        <v>1016</v>
      </c>
      <c r="FY2" s="125" t="s">
        <v>1016</v>
      </c>
      <c r="FZ2" s="125" t="s">
        <v>1016</v>
      </c>
      <c r="GA2" s="125" t="s">
        <v>1016</v>
      </c>
      <c r="GB2" s="125" t="s">
        <v>1016</v>
      </c>
      <c r="GC2" s="125" t="s">
        <v>1016</v>
      </c>
    </row>
    <row r="3" spans="1:185" s="126" customFormat="1" ht="118.5" customHeight="1" x14ac:dyDescent="0.25">
      <c r="A3" s="125" t="s">
        <v>956</v>
      </c>
      <c r="B3" s="125" t="s">
        <v>956</v>
      </c>
      <c r="C3" s="125" t="s">
        <v>1017</v>
      </c>
      <c r="D3" s="194" t="s">
        <v>1305</v>
      </c>
      <c r="E3" s="194" t="s">
        <v>1305</v>
      </c>
      <c r="F3" s="194" t="s">
        <v>1305</v>
      </c>
      <c r="G3" s="125" t="s">
        <v>1017</v>
      </c>
      <c r="H3" s="194" t="s">
        <v>1305</v>
      </c>
      <c r="I3" s="194" t="s">
        <v>1305</v>
      </c>
      <c r="J3" s="194" t="s">
        <v>1305</v>
      </c>
      <c r="K3" s="125" t="s">
        <v>1017</v>
      </c>
      <c r="L3" s="125" t="s">
        <v>1017</v>
      </c>
      <c r="M3" s="125" t="s">
        <v>956</v>
      </c>
      <c r="N3" s="194" t="s">
        <v>1305</v>
      </c>
      <c r="O3" s="125" t="s">
        <v>1017</v>
      </c>
      <c r="P3" s="125" t="s">
        <v>956</v>
      </c>
      <c r="Q3" s="194" t="s">
        <v>1305</v>
      </c>
      <c r="R3" s="194" t="s">
        <v>1305</v>
      </c>
      <c r="S3" s="194" t="s">
        <v>1305</v>
      </c>
      <c r="T3" s="125" t="s">
        <v>956</v>
      </c>
      <c r="U3" s="125" t="s">
        <v>958</v>
      </c>
      <c r="V3" s="125" t="s">
        <v>956</v>
      </c>
      <c r="W3" s="125" t="s">
        <v>956</v>
      </c>
      <c r="X3" s="194" t="s">
        <v>1305</v>
      </c>
      <c r="Y3" s="125" t="s">
        <v>956</v>
      </c>
      <c r="Z3" s="125" t="s">
        <v>1017</v>
      </c>
      <c r="AA3" s="125" t="s">
        <v>956</v>
      </c>
      <c r="AB3" s="125" t="s">
        <v>958</v>
      </c>
      <c r="AC3" s="125" t="s">
        <v>1017</v>
      </c>
      <c r="AD3" s="194" t="s">
        <v>1305</v>
      </c>
      <c r="AE3" s="194" t="s">
        <v>1305</v>
      </c>
      <c r="AF3" s="125" t="s">
        <v>956</v>
      </c>
      <c r="AG3" s="125" t="s">
        <v>1017</v>
      </c>
      <c r="AH3" s="194" t="s">
        <v>1305</v>
      </c>
      <c r="AI3" s="125" t="s">
        <v>1017</v>
      </c>
      <c r="AJ3" s="125" t="s">
        <v>1017</v>
      </c>
      <c r="AK3" s="125" t="s">
        <v>956</v>
      </c>
      <c r="AL3" s="125" t="s">
        <v>1017</v>
      </c>
      <c r="AM3" s="125" t="s">
        <v>1017</v>
      </c>
      <c r="AN3" s="194" t="s">
        <v>1305</v>
      </c>
      <c r="AO3" s="125" t="s">
        <v>1017</v>
      </c>
      <c r="AP3" s="125" t="s">
        <v>1017</v>
      </c>
      <c r="AQ3" s="125" t="s">
        <v>956</v>
      </c>
      <c r="AR3" s="194" t="s">
        <v>1305</v>
      </c>
      <c r="AS3" s="125" t="s">
        <v>958</v>
      </c>
      <c r="AT3" s="125" t="s">
        <v>1017</v>
      </c>
      <c r="AU3" s="194" t="s">
        <v>1305</v>
      </c>
      <c r="AV3" s="125" t="s">
        <v>956</v>
      </c>
      <c r="AW3" s="125" t="s">
        <v>1017</v>
      </c>
      <c r="AX3" s="125" t="s">
        <v>956</v>
      </c>
      <c r="AY3" s="125" t="s">
        <v>956</v>
      </c>
      <c r="AZ3" s="125" t="s">
        <v>1017</v>
      </c>
      <c r="BA3" s="194" t="s">
        <v>1305</v>
      </c>
      <c r="BB3" s="125" t="s">
        <v>1017</v>
      </c>
      <c r="BC3" s="194" t="s">
        <v>1305</v>
      </c>
      <c r="BD3" s="194" t="s">
        <v>1305</v>
      </c>
      <c r="BE3" s="125" t="s">
        <v>1017</v>
      </c>
      <c r="BF3" s="194" t="s">
        <v>1305</v>
      </c>
      <c r="BG3" s="194" t="s">
        <v>1305</v>
      </c>
      <c r="BH3" s="194" t="s">
        <v>1305</v>
      </c>
      <c r="BI3" s="125" t="s">
        <v>1017</v>
      </c>
      <c r="BJ3" s="125" t="s">
        <v>1017</v>
      </c>
      <c r="BK3" s="125" t="s">
        <v>956</v>
      </c>
      <c r="BL3" s="125" t="s">
        <v>956</v>
      </c>
      <c r="BM3" s="125" t="s">
        <v>1017</v>
      </c>
      <c r="BN3" s="194" t="s">
        <v>1305</v>
      </c>
      <c r="BO3" s="194" t="s">
        <v>1305</v>
      </c>
      <c r="BP3" s="194" t="s">
        <v>1305</v>
      </c>
      <c r="BQ3" s="194" t="s">
        <v>1305</v>
      </c>
      <c r="BR3" s="125" t="s">
        <v>956</v>
      </c>
      <c r="BS3" s="194" t="s">
        <v>1305</v>
      </c>
      <c r="BT3" s="125" t="s">
        <v>1017</v>
      </c>
      <c r="BU3" s="125" t="s">
        <v>958</v>
      </c>
      <c r="BV3" s="194" t="s">
        <v>1305</v>
      </c>
      <c r="BW3" s="125" t="s">
        <v>958</v>
      </c>
      <c r="BX3" s="125" t="s">
        <v>956</v>
      </c>
      <c r="BY3" s="194" t="s">
        <v>1305</v>
      </c>
      <c r="BZ3" s="194" t="s">
        <v>1305</v>
      </c>
      <c r="CA3" s="194" t="s">
        <v>1305</v>
      </c>
      <c r="CB3" s="194" t="s">
        <v>1305</v>
      </c>
      <c r="CC3" s="194" t="s">
        <v>1305</v>
      </c>
      <c r="CD3" s="194" t="s">
        <v>1305</v>
      </c>
      <c r="CE3" s="194" t="s">
        <v>1305</v>
      </c>
      <c r="CF3" s="125" t="s">
        <v>956</v>
      </c>
      <c r="CG3" s="125" t="s">
        <v>1017</v>
      </c>
      <c r="CH3" s="125" t="s">
        <v>956</v>
      </c>
      <c r="CI3" s="125" t="s">
        <v>1017</v>
      </c>
      <c r="CJ3" s="125" t="s">
        <v>954</v>
      </c>
      <c r="CK3" s="194" t="s">
        <v>1305</v>
      </c>
      <c r="CL3" s="125" t="s">
        <v>1017</v>
      </c>
      <c r="CM3" s="194" t="s">
        <v>1305</v>
      </c>
      <c r="CN3" s="194" t="s">
        <v>1305</v>
      </c>
      <c r="CO3" s="194" t="s">
        <v>1305</v>
      </c>
      <c r="CP3" s="125" t="s">
        <v>1017</v>
      </c>
      <c r="CQ3" s="125" t="s">
        <v>1017</v>
      </c>
      <c r="CR3" s="125" t="s">
        <v>1017</v>
      </c>
      <c r="CS3" s="125" t="s">
        <v>1017</v>
      </c>
      <c r="CT3" s="194" t="s">
        <v>1305</v>
      </c>
      <c r="CU3" s="125" t="s">
        <v>1017</v>
      </c>
      <c r="CV3" s="194" t="s">
        <v>1305</v>
      </c>
      <c r="CW3" s="125" t="s">
        <v>956</v>
      </c>
      <c r="CX3" s="194" t="s">
        <v>1305</v>
      </c>
      <c r="CY3" s="125" t="s">
        <v>956</v>
      </c>
      <c r="CZ3" s="194" t="s">
        <v>1305</v>
      </c>
      <c r="DA3" s="125" t="s">
        <v>1017</v>
      </c>
      <c r="DB3" s="125" t="s">
        <v>1017</v>
      </c>
      <c r="DC3" s="194" t="s">
        <v>1305</v>
      </c>
      <c r="DD3" s="125" t="s">
        <v>1017</v>
      </c>
      <c r="DE3" s="125" t="s">
        <v>956</v>
      </c>
      <c r="DF3" s="194" t="s">
        <v>1305</v>
      </c>
      <c r="DG3" s="194" t="s">
        <v>1305</v>
      </c>
      <c r="DH3" s="125" t="s">
        <v>954</v>
      </c>
      <c r="DI3" s="125" t="s">
        <v>956</v>
      </c>
      <c r="DJ3" s="125" t="s">
        <v>1017</v>
      </c>
      <c r="DK3" s="125" t="s">
        <v>956</v>
      </c>
      <c r="DL3" s="194" t="s">
        <v>1305</v>
      </c>
      <c r="DM3" s="125" t="s">
        <v>1017</v>
      </c>
      <c r="DN3" s="125" t="s">
        <v>956</v>
      </c>
      <c r="DO3" s="125" t="s">
        <v>1017</v>
      </c>
      <c r="DP3" s="125" t="s">
        <v>956</v>
      </c>
      <c r="DQ3" s="125" t="s">
        <v>956</v>
      </c>
      <c r="DR3" s="125" t="s">
        <v>956</v>
      </c>
      <c r="DS3" s="194" t="s">
        <v>1305</v>
      </c>
      <c r="DT3" s="194" t="s">
        <v>1305</v>
      </c>
      <c r="DU3" s="194" t="s">
        <v>1305</v>
      </c>
      <c r="DV3" s="194" t="s">
        <v>1305</v>
      </c>
      <c r="DW3" s="125" t="s">
        <v>954</v>
      </c>
      <c r="DX3" s="125" t="s">
        <v>1017</v>
      </c>
      <c r="DY3" s="125" t="s">
        <v>956</v>
      </c>
      <c r="DZ3" s="194" t="s">
        <v>1305</v>
      </c>
      <c r="EA3" s="194" t="s">
        <v>1305</v>
      </c>
      <c r="EB3" s="125" t="s">
        <v>1017</v>
      </c>
      <c r="EC3" s="125" t="s">
        <v>954</v>
      </c>
      <c r="ED3" s="125" t="s">
        <v>1017</v>
      </c>
      <c r="EE3" s="194" t="s">
        <v>1305</v>
      </c>
      <c r="EF3" s="194" t="s">
        <v>1305</v>
      </c>
      <c r="EG3" s="125" t="s">
        <v>1017</v>
      </c>
      <c r="EH3" s="125" t="s">
        <v>1017</v>
      </c>
      <c r="EI3" s="125" t="s">
        <v>958</v>
      </c>
      <c r="EJ3" s="194" t="s">
        <v>1305</v>
      </c>
      <c r="EK3" s="194" t="s">
        <v>1305</v>
      </c>
      <c r="EL3" s="194" t="s">
        <v>1305</v>
      </c>
      <c r="EM3" s="125" t="s">
        <v>1017</v>
      </c>
      <c r="EN3" s="125" t="s">
        <v>958</v>
      </c>
      <c r="EO3" s="125" t="s">
        <v>1017</v>
      </c>
      <c r="EP3" s="125" t="s">
        <v>956</v>
      </c>
      <c r="EQ3" s="125" t="s">
        <v>1017</v>
      </c>
      <c r="ER3" s="125" t="s">
        <v>956</v>
      </c>
      <c r="ES3" s="194" t="s">
        <v>1305</v>
      </c>
      <c r="ET3" s="125" t="s">
        <v>958</v>
      </c>
      <c r="EU3" s="125" t="s">
        <v>956</v>
      </c>
      <c r="EV3" s="125" t="s">
        <v>956</v>
      </c>
      <c r="EW3" s="125" t="s">
        <v>956</v>
      </c>
      <c r="EX3" s="194" t="s">
        <v>1305</v>
      </c>
      <c r="EY3" s="194" t="s">
        <v>1305</v>
      </c>
      <c r="EZ3" s="194" t="s">
        <v>1305</v>
      </c>
      <c r="FA3" s="194" t="s">
        <v>1305</v>
      </c>
      <c r="FB3" s="125" t="s">
        <v>1017</v>
      </c>
      <c r="FC3" s="125" t="s">
        <v>955</v>
      </c>
      <c r="FD3" s="125" t="s">
        <v>956</v>
      </c>
      <c r="FE3" s="194" t="s">
        <v>1305</v>
      </c>
      <c r="FF3" s="194" t="s">
        <v>1305</v>
      </c>
      <c r="FG3" s="125" t="s">
        <v>1017</v>
      </c>
      <c r="FH3" s="194" t="s">
        <v>1305</v>
      </c>
      <c r="FI3" s="194" t="s">
        <v>1305</v>
      </c>
      <c r="FJ3" s="125" t="s">
        <v>1017</v>
      </c>
      <c r="FK3" s="194" t="s">
        <v>1305</v>
      </c>
      <c r="FL3" s="194" t="s">
        <v>1305</v>
      </c>
      <c r="FM3" s="194" t="s">
        <v>1305</v>
      </c>
      <c r="FN3" s="125" t="s">
        <v>1017</v>
      </c>
      <c r="FO3" s="194" t="s">
        <v>1305</v>
      </c>
      <c r="FP3" s="125" t="s">
        <v>956</v>
      </c>
      <c r="FQ3" s="194" t="s">
        <v>1305</v>
      </c>
      <c r="FR3" s="125" t="s">
        <v>1017</v>
      </c>
      <c r="FS3" s="194" t="s">
        <v>1305</v>
      </c>
      <c r="FT3" s="125" t="s">
        <v>1017</v>
      </c>
      <c r="FU3" s="125" t="s">
        <v>958</v>
      </c>
      <c r="FV3" s="125" t="s">
        <v>1017</v>
      </c>
      <c r="FW3" s="125" t="s">
        <v>1017</v>
      </c>
      <c r="FX3" s="125" t="s">
        <v>1017</v>
      </c>
      <c r="FY3" s="125" t="s">
        <v>1017</v>
      </c>
      <c r="FZ3" s="125" t="s">
        <v>1017</v>
      </c>
      <c r="GA3" s="125" t="s">
        <v>956</v>
      </c>
      <c r="GB3" s="125" t="s">
        <v>956</v>
      </c>
      <c r="GC3" s="194" t="s">
        <v>1305</v>
      </c>
    </row>
    <row r="4" spans="1:185" s="126" customFormat="1" ht="111.75" customHeight="1" x14ac:dyDescent="0.25">
      <c r="A4" s="194" t="s">
        <v>1305</v>
      </c>
      <c r="B4" s="194" t="s">
        <v>1305</v>
      </c>
      <c r="C4" s="125" t="s">
        <v>1018</v>
      </c>
      <c r="D4" s="125"/>
      <c r="E4" s="125"/>
      <c r="F4" s="125"/>
      <c r="G4" s="125" t="s">
        <v>1018</v>
      </c>
      <c r="H4" s="125"/>
      <c r="I4" s="125"/>
      <c r="J4" s="125"/>
      <c r="K4" s="125" t="s">
        <v>1018</v>
      </c>
      <c r="L4" s="125" t="s">
        <v>1018</v>
      </c>
      <c r="M4" s="194" t="s">
        <v>1305</v>
      </c>
      <c r="N4" s="125"/>
      <c r="O4" s="125" t="s">
        <v>1018</v>
      </c>
      <c r="P4" s="194" t="s">
        <v>1305</v>
      </c>
      <c r="Q4" s="125"/>
      <c r="R4" s="125"/>
      <c r="S4" s="125"/>
      <c r="T4" s="194" t="s">
        <v>1305</v>
      </c>
      <c r="U4" s="125" t="s">
        <v>956</v>
      </c>
      <c r="V4" s="194" t="s">
        <v>1305</v>
      </c>
      <c r="W4" s="194" t="s">
        <v>1305</v>
      </c>
      <c r="X4" s="125"/>
      <c r="Y4" s="194" t="s">
        <v>1305</v>
      </c>
      <c r="Z4" s="125" t="s">
        <v>1018</v>
      </c>
      <c r="AA4" s="194" t="s">
        <v>1305</v>
      </c>
      <c r="AB4" s="194" t="s">
        <v>1305</v>
      </c>
      <c r="AC4" s="125" t="s">
        <v>1018</v>
      </c>
      <c r="AD4" s="125"/>
      <c r="AE4" s="125"/>
      <c r="AF4" s="194" t="s">
        <v>1305</v>
      </c>
      <c r="AG4" s="125" t="s">
        <v>1018</v>
      </c>
      <c r="AH4" s="125"/>
      <c r="AI4" s="125" t="s">
        <v>1018</v>
      </c>
      <c r="AJ4" s="125" t="s">
        <v>1018</v>
      </c>
      <c r="AK4" s="194" t="s">
        <v>1305</v>
      </c>
      <c r="AL4" s="125" t="s">
        <v>1018</v>
      </c>
      <c r="AM4" s="125" t="s">
        <v>1018</v>
      </c>
      <c r="AN4" s="125"/>
      <c r="AO4" s="125" t="s">
        <v>1018</v>
      </c>
      <c r="AP4" s="125" t="s">
        <v>1018</v>
      </c>
      <c r="AQ4" s="194" t="s">
        <v>1305</v>
      </c>
      <c r="AR4" s="125"/>
      <c r="AS4" s="125" t="s">
        <v>954</v>
      </c>
      <c r="AT4" s="125" t="s">
        <v>1018</v>
      </c>
      <c r="AU4" s="125"/>
      <c r="AV4" s="194" t="s">
        <v>1305</v>
      </c>
      <c r="AW4" s="125" t="s">
        <v>1018</v>
      </c>
      <c r="AX4" s="194" t="s">
        <v>1305</v>
      </c>
      <c r="AY4" s="194" t="s">
        <v>1305</v>
      </c>
      <c r="AZ4" s="125" t="s">
        <v>1018</v>
      </c>
      <c r="BA4" s="125"/>
      <c r="BB4" s="125" t="s">
        <v>1018</v>
      </c>
      <c r="BC4" s="125"/>
      <c r="BD4" s="125"/>
      <c r="BE4" s="125" t="s">
        <v>1018</v>
      </c>
      <c r="BF4" s="125"/>
      <c r="BG4" s="125"/>
      <c r="BH4" s="125"/>
      <c r="BI4" s="125" t="s">
        <v>1018</v>
      </c>
      <c r="BJ4" s="125" t="s">
        <v>1018</v>
      </c>
      <c r="BK4" s="194" t="s">
        <v>1305</v>
      </c>
      <c r="BL4" s="194" t="s">
        <v>1305</v>
      </c>
      <c r="BM4" s="125" t="s">
        <v>1018</v>
      </c>
      <c r="BN4" s="125"/>
      <c r="BO4" s="125"/>
      <c r="BP4" s="125"/>
      <c r="BQ4" s="125"/>
      <c r="BR4" s="194" t="s">
        <v>1305</v>
      </c>
      <c r="BS4" s="125"/>
      <c r="BT4" s="125" t="s">
        <v>1018</v>
      </c>
      <c r="BU4" s="194" t="s">
        <v>1305</v>
      </c>
      <c r="BV4" s="125"/>
      <c r="BW4" s="125" t="s">
        <v>956</v>
      </c>
      <c r="BX4" s="194" t="s">
        <v>1305</v>
      </c>
      <c r="BY4" s="125"/>
      <c r="BZ4" s="125"/>
      <c r="CA4" s="125"/>
      <c r="CB4" s="125"/>
      <c r="CC4" s="125"/>
      <c r="CD4" s="125"/>
      <c r="CE4" s="125"/>
      <c r="CF4" s="194" t="s">
        <v>1305</v>
      </c>
      <c r="CG4" s="125" t="s">
        <v>1018</v>
      </c>
      <c r="CH4" s="194" t="s">
        <v>1305</v>
      </c>
      <c r="CI4" s="125" t="s">
        <v>1018</v>
      </c>
      <c r="CJ4" s="194" t="s">
        <v>1305</v>
      </c>
      <c r="CK4" s="125"/>
      <c r="CL4" s="125" t="s">
        <v>1018</v>
      </c>
      <c r="CM4" s="125"/>
      <c r="CN4" s="125"/>
      <c r="CO4" s="125"/>
      <c r="CP4" s="125" t="s">
        <v>1018</v>
      </c>
      <c r="CQ4" s="125" t="s">
        <v>1018</v>
      </c>
      <c r="CR4" s="125" t="s">
        <v>1018</v>
      </c>
      <c r="CS4" s="125" t="s">
        <v>1018</v>
      </c>
      <c r="CT4" s="125"/>
      <c r="CU4" s="125" t="s">
        <v>1018</v>
      </c>
      <c r="CV4" s="125"/>
      <c r="CW4" s="194" t="s">
        <v>1305</v>
      </c>
      <c r="CX4" s="125"/>
      <c r="CY4" s="194" t="s">
        <v>1305</v>
      </c>
      <c r="CZ4" s="125"/>
      <c r="DA4" s="125" t="s">
        <v>1018</v>
      </c>
      <c r="DB4" s="125" t="s">
        <v>1018</v>
      </c>
      <c r="DC4" s="125"/>
      <c r="DD4" s="125" t="s">
        <v>1018</v>
      </c>
      <c r="DE4" s="194" t="s">
        <v>1305</v>
      </c>
      <c r="DF4" s="125"/>
      <c r="DG4" s="125"/>
      <c r="DH4" s="194" t="s">
        <v>1305</v>
      </c>
      <c r="DI4" s="194" t="s">
        <v>1305</v>
      </c>
      <c r="DJ4" s="125" t="s">
        <v>1018</v>
      </c>
      <c r="DK4" s="194" t="s">
        <v>1305</v>
      </c>
      <c r="DL4" s="125"/>
      <c r="DM4" s="125" t="s">
        <v>1018</v>
      </c>
      <c r="DN4" s="194" t="s">
        <v>1305</v>
      </c>
      <c r="DO4" s="125" t="s">
        <v>1018</v>
      </c>
      <c r="DP4" s="194" t="s">
        <v>1305</v>
      </c>
      <c r="DQ4" s="194" t="s">
        <v>1305</v>
      </c>
      <c r="DR4" s="194" t="s">
        <v>1305</v>
      </c>
      <c r="DS4" s="125"/>
      <c r="DT4" s="125"/>
      <c r="DU4" s="125"/>
      <c r="DV4" s="125"/>
      <c r="DW4" s="125" t="s">
        <v>956</v>
      </c>
      <c r="DX4" s="125" t="s">
        <v>1018</v>
      </c>
      <c r="DY4" s="194" t="s">
        <v>1305</v>
      </c>
      <c r="DZ4" s="125"/>
      <c r="EA4" s="125"/>
      <c r="EB4" s="125" t="s">
        <v>1018</v>
      </c>
      <c r="EC4" s="194" t="s">
        <v>1305</v>
      </c>
      <c r="ED4" s="125" t="s">
        <v>1018</v>
      </c>
      <c r="EE4" s="125"/>
      <c r="EF4" s="125"/>
      <c r="EG4" s="125" t="s">
        <v>1018</v>
      </c>
      <c r="EH4" s="125" t="s">
        <v>1018</v>
      </c>
      <c r="EI4" s="194" t="s">
        <v>1305</v>
      </c>
      <c r="EJ4" s="125"/>
      <c r="EK4" s="125"/>
      <c r="EL4" s="125"/>
      <c r="EM4" s="125" t="s">
        <v>1018</v>
      </c>
      <c r="EN4" s="194" t="s">
        <v>1305</v>
      </c>
      <c r="EO4" s="125" t="s">
        <v>1018</v>
      </c>
      <c r="EP4" s="194" t="s">
        <v>1305</v>
      </c>
      <c r="EQ4" s="125" t="s">
        <v>1018</v>
      </c>
      <c r="ER4" s="194" t="s">
        <v>1305</v>
      </c>
      <c r="ES4" s="125"/>
      <c r="ET4" s="125" t="s">
        <v>956</v>
      </c>
      <c r="EU4" s="194" t="s">
        <v>1305</v>
      </c>
      <c r="EV4" s="194" t="s">
        <v>1305</v>
      </c>
      <c r="EW4" s="194" t="s">
        <v>1305</v>
      </c>
      <c r="EX4" s="125"/>
      <c r="EY4" s="125"/>
      <c r="EZ4" s="125"/>
      <c r="FA4" s="125"/>
      <c r="FB4" s="125" t="s">
        <v>1018</v>
      </c>
      <c r="FC4" s="125" t="s">
        <v>956</v>
      </c>
      <c r="FD4" s="194" t="s">
        <v>1305</v>
      </c>
      <c r="FE4" s="125"/>
      <c r="FF4" s="125"/>
      <c r="FG4" s="125" t="s">
        <v>1018</v>
      </c>
      <c r="FH4" s="125"/>
      <c r="FI4" s="125"/>
      <c r="FJ4" s="125" t="s">
        <v>1018</v>
      </c>
      <c r="FK4" s="125"/>
      <c r="FL4" s="125"/>
      <c r="FM4" s="125"/>
      <c r="FN4" s="125" t="s">
        <v>1018</v>
      </c>
      <c r="FO4" s="125"/>
      <c r="FP4" s="194" t="s">
        <v>1305</v>
      </c>
      <c r="FQ4" s="125"/>
      <c r="FR4" s="125" t="s">
        <v>1018</v>
      </c>
      <c r="FS4" s="125"/>
      <c r="FT4" s="125" t="s">
        <v>1018</v>
      </c>
      <c r="FU4" s="194" t="s">
        <v>1305</v>
      </c>
      <c r="FV4" s="125" t="s">
        <v>1018</v>
      </c>
      <c r="FW4" s="125" t="s">
        <v>1018</v>
      </c>
      <c r="FX4" s="125" t="s">
        <v>1018</v>
      </c>
      <c r="FY4" s="125" t="s">
        <v>1018</v>
      </c>
      <c r="FZ4" s="125" t="s">
        <v>1018</v>
      </c>
      <c r="GA4" s="194" t="s">
        <v>1305</v>
      </c>
      <c r="GB4" s="194" t="s">
        <v>1305</v>
      </c>
      <c r="GC4" s="125"/>
    </row>
    <row r="5" spans="1:185" s="126" customFormat="1" ht="39.75" customHeight="1" x14ac:dyDescent="0.25">
      <c r="A5" s="125"/>
      <c r="B5" s="125"/>
      <c r="C5" s="194" t="s">
        <v>1305</v>
      </c>
      <c r="D5" s="125"/>
      <c r="E5" s="125"/>
      <c r="F5" s="125"/>
      <c r="G5" s="194" t="s">
        <v>1305</v>
      </c>
      <c r="H5" s="125"/>
      <c r="I5" s="125"/>
      <c r="J5" s="125"/>
      <c r="K5" s="194" t="s">
        <v>1305</v>
      </c>
      <c r="L5" s="194" t="s">
        <v>1305</v>
      </c>
      <c r="M5" s="125"/>
      <c r="N5" s="125"/>
      <c r="O5" s="194" t="s">
        <v>1305</v>
      </c>
      <c r="P5" s="125"/>
      <c r="Q5" s="125"/>
      <c r="R5" s="125"/>
      <c r="S5" s="125"/>
      <c r="T5" s="125"/>
      <c r="U5" s="194" t="s">
        <v>1305</v>
      </c>
      <c r="V5" s="125"/>
      <c r="W5" s="125"/>
      <c r="X5" s="125"/>
      <c r="Y5" s="125"/>
      <c r="Z5" s="125" t="s">
        <v>956</v>
      </c>
      <c r="AA5" s="125"/>
      <c r="AB5" s="125"/>
      <c r="AC5" s="194" t="s">
        <v>1305</v>
      </c>
      <c r="AD5" s="125"/>
      <c r="AE5" s="125"/>
      <c r="AF5" s="125"/>
      <c r="AG5" s="194" t="s">
        <v>1305</v>
      </c>
      <c r="AH5" s="125"/>
      <c r="AI5" s="194" t="s">
        <v>1305</v>
      </c>
      <c r="AJ5" s="194" t="s">
        <v>1305</v>
      </c>
      <c r="AK5" s="125"/>
      <c r="AL5" s="194" t="s">
        <v>1305</v>
      </c>
      <c r="AM5" s="194" t="s">
        <v>1305</v>
      </c>
      <c r="AN5" s="125"/>
      <c r="AO5" s="194" t="s">
        <v>1305</v>
      </c>
      <c r="AP5" s="194" t="s">
        <v>1305</v>
      </c>
      <c r="AQ5" s="125"/>
      <c r="AR5" s="125"/>
      <c r="AS5" s="125" t="s">
        <v>956</v>
      </c>
      <c r="AT5" s="125" t="s">
        <v>956</v>
      </c>
      <c r="AU5" s="125"/>
      <c r="AV5" s="125"/>
      <c r="AW5" s="194" t="s">
        <v>1305</v>
      </c>
      <c r="AX5" s="125"/>
      <c r="AY5" s="125"/>
      <c r="AZ5" s="125" t="s">
        <v>956</v>
      </c>
      <c r="BA5" s="125"/>
      <c r="BB5" s="194" t="s">
        <v>1305</v>
      </c>
      <c r="BC5" s="125"/>
      <c r="BD5" s="125"/>
      <c r="BE5" s="125" t="s">
        <v>956</v>
      </c>
      <c r="BF5" s="125"/>
      <c r="BG5" s="125"/>
      <c r="BH5" s="125"/>
      <c r="BI5" s="194" t="s">
        <v>1305</v>
      </c>
      <c r="BJ5" s="125" t="s">
        <v>956</v>
      </c>
      <c r="BK5" s="125"/>
      <c r="BL5" s="125"/>
      <c r="BM5" s="125" t="s">
        <v>956</v>
      </c>
      <c r="BN5" s="125"/>
      <c r="BO5" s="125"/>
      <c r="BP5" s="125"/>
      <c r="BQ5" s="125"/>
      <c r="BR5" s="125"/>
      <c r="BS5" s="125"/>
      <c r="BT5" s="194" t="s">
        <v>1305</v>
      </c>
      <c r="BU5" s="125"/>
      <c r="BV5" s="125"/>
      <c r="BW5" s="194" t="s">
        <v>1305</v>
      </c>
      <c r="BX5" s="125"/>
      <c r="BY5" s="125"/>
      <c r="BZ5" s="125"/>
      <c r="CA5" s="125"/>
      <c r="CB5" s="125"/>
      <c r="CC5" s="125"/>
      <c r="CD5" s="125"/>
      <c r="CE5" s="125"/>
      <c r="CF5" s="125"/>
      <c r="CG5" s="194" t="s">
        <v>1305</v>
      </c>
      <c r="CH5" s="125"/>
      <c r="CI5" s="194" t="s">
        <v>1305</v>
      </c>
      <c r="CJ5" s="125"/>
      <c r="CK5" s="125"/>
      <c r="CL5" s="194" t="s">
        <v>1305</v>
      </c>
      <c r="CM5" s="125"/>
      <c r="CN5" s="125"/>
      <c r="CO5" s="125"/>
      <c r="CP5" s="194" t="s">
        <v>1305</v>
      </c>
      <c r="CQ5" s="194" t="s">
        <v>1305</v>
      </c>
      <c r="CR5" s="194" t="s">
        <v>1305</v>
      </c>
      <c r="CS5" s="125" t="s">
        <v>956</v>
      </c>
      <c r="CT5" s="125"/>
      <c r="CU5" s="194" t="s">
        <v>1305</v>
      </c>
      <c r="CV5" s="125"/>
      <c r="CW5" s="125"/>
      <c r="CX5" s="125"/>
      <c r="CY5" s="125"/>
      <c r="CZ5" s="125"/>
      <c r="DA5" s="194" t="s">
        <v>1305</v>
      </c>
      <c r="DB5" s="194" t="s">
        <v>1305</v>
      </c>
      <c r="DC5" s="125"/>
      <c r="DD5" s="125" t="s">
        <v>956</v>
      </c>
      <c r="DE5" s="125"/>
      <c r="DF5" s="125"/>
      <c r="DG5" s="125"/>
      <c r="DH5" s="125"/>
      <c r="DI5" s="125"/>
      <c r="DJ5" s="125" t="s">
        <v>956</v>
      </c>
      <c r="DK5" s="125"/>
      <c r="DL5" s="125"/>
      <c r="DM5" s="125" t="s">
        <v>956</v>
      </c>
      <c r="DN5" s="125"/>
      <c r="DO5" s="194" t="s">
        <v>1305</v>
      </c>
      <c r="DP5" s="125"/>
      <c r="DQ5" s="125"/>
      <c r="DR5" s="125"/>
      <c r="DS5" s="125"/>
      <c r="DT5" s="125"/>
      <c r="DU5" s="125"/>
      <c r="DV5" s="125"/>
      <c r="DW5" s="194" t="s">
        <v>1305</v>
      </c>
      <c r="DX5" s="194" t="s">
        <v>1305</v>
      </c>
      <c r="DY5" s="125"/>
      <c r="DZ5" s="125"/>
      <c r="EA5" s="125"/>
      <c r="EB5" s="194" t="s">
        <v>1305</v>
      </c>
      <c r="EC5" s="125"/>
      <c r="ED5" s="194" t="s">
        <v>1305</v>
      </c>
      <c r="EE5" s="125"/>
      <c r="EF5" s="125"/>
      <c r="EG5" s="125" t="s">
        <v>956</v>
      </c>
      <c r="EH5" s="194" t="s">
        <v>1305</v>
      </c>
      <c r="EI5" s="125"/>
      <c r="EJ5" s="125"/>
      <c r="EK5" s="125"/>
      <c r="EL5" s="125"/>
      <c r="EM5" s="194" t="s">
        <v>1305</v>
      </c>
      <c r="EN5" s="125"/>
      <c r="EO5" s="194" t="s">
        <v>1305</v>
      </c>
      <c r="EP5" s="125"/>
      <c r="EQ5" s="194" t="s">
        <v>1305</v>
      </c>
      <c r="ER5" s="125"/>
      <c r="ES5" s="125"/>
      <c r="ET5" s="194" t="s">
        <v>1305</v>
      </c>
      <c r="EU5" s="125"/>
      <c r="EV5" s="125"/>
      <c r="EW5" s="125"/>
      <c r="EX5" s="125"/>
      <c r="EY5" s="125"/>
      <c r="EZ5" s="125"/>
      <c r="FA5" s="125"/>
      <c r="FB5" s="194" t="s">
        <v>1305</v>
      </c>
      <c r="FC5" s="194" t="s">
        <v>1305</v>
      </c>
      <c r="FD5" s="125"/>
      <c r="FE5" s="125"/>
      <c r="FF5" s="125"/>
      <c r="FG5" s="125" t="s">
        <v>956</v>
      </c>
      <c r="FH5" s="125"/>
      <c r="FI5" s="125"/>
      <c r="FJ5" s="194" t="s">
        <v>1305</v>
      </c>
      <c r="FK5" s="125"/>
      <c r="FL5" s="125"/>
      <c r="FM5" s="125"/>
      <c r="FN5" s="125" t="s">
        <v>956</v>
      </c>
      <c r="FO5" s="125"/>
      <c r="FP5" s="125"/>
      <c r="FQ5" s="125"/>
      <c r="FR5" s="194" t="s">
        <v>1305</v>
      </c>
      <c r="FS5" s="125"/>
      <c r="FT5" s="125" t="s">
        <v>956</v>
      </c>
      <c r="FU5" s="125"/>
      <c r="FV5" s="194" t="s">
        <v>1305</v>
      </c>
      <c r="FW5" s="194" t="s">
        <v>1305</v>
      </c>
      <c r="FX5" s="125" t="s">
        <v>956</v>
      </c>
      <c r="FY5" s="194" t="s">
        <v>1305</v>
      </c>
      <c r="FZ5" s="194" t="s">
        <v>1305</v>
      </c>
      <c r="GA5" s="125"/>
      <c r="GB5" s="125"/>
      <c r="GC5" s="125"/>
    </row>
    <row r="6" spans="1:185" s="126" customFormat="1" ht="74.2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94" t="s">
        <v>1305</v>
      </c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 t="s">
        <v>1019</v>
      </c>
      <c r="AT6" s="194" t="s">
        <v>1305</v>
      </c>
      <c r="AU6" s="125"/>
      <c r="AV6" s="125"/>
      <c r="AW6" s="125"/>
      <c r="AX6" s="125"/>
      <c r="AY6" s="125"/>
      <c r="AZ6" s="194" t="s">
        <v>1305</v>
      </c>
      <c r="BA6" s="125"/>
      <c r="BB6" s="125"/>
      <c r="BC6" s="125"/>
      <c r="BD6" s="125"/>
      <c r="BE6" s="194" t="s">
        <v>1305</v>
      </c>
      <c r="BF6" s="125"/>
      <c r="BG6" s="125"/>
      <c r="BH6" s="125"/>
      <c r="BI6" s="125"/>
      <c r="BJ6" s="194" t="s">
        <v>1305</v>
      </c>
      <c r="BK6" s="125"/>
      <c r="BL6" s="125"/>
      <c r="BM6" s="194" t="s">
        <v>1305</v>
      </c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94" t="s">
        <v>1305</v>
      </c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94" t="s">
        <v>1305</v>
      </c>
      <c r="DE6" s="125"/>
      <c r="DF6" s="125"/>
      <c r="DG6" s="125"/>
      <c r="DH6" s="125"/>
      <c r="DI6" s="125"/>
      <c r="DJ6" s="194" t="s">
        <v>1305</v>
      </c>
      <c r="DK6" s="125"/>
      <c r="DL6" s="125"/>
      <c r="DM6" s="194" t="s">
        <v>1305</v>
      </c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94" t="s">
        <v>1305</v>
      </c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94" t="s">
        <v>1305</v>
      </c>
      <c r="FH6" s="125"/>
      <c r="FI6" s="125"/>
      <c r="FJ6" s="125"/>
      <c r="FK6" s="125"/>
      <c r="FL6" s="125"/>
      <c r="FM6" s="125"/>
      <c r="FN6" s="194" t="s">
        <v>1305</v>
      </c>
      <c r="FO6" s="125"/>
      <c r="FP6" s="125"/>
      <c r="FQ6" s="125"/>
      <c r="FR6" s="125"/>
      <c r="FS6" s="125"/>
      <c r="FT6" s="194" t="s">
        <v>1305</v>
      </c>
      <c r="FU6" s="125"/>
      <c r="FV6" s="125"/>
      <c r="FW6" s="125"/>
      <c r="FX6" s="194" t="s">
        <v>1305</v>
      </c>
      <c r="FY6" s="125"/>
      <c r="FZ6" s="125"/>
      <c r="GA6" s="125"/>
      <c r="GB6" s="125"/>
      <c r="GC6" s="125"/>
    </row>
    <row r="7" spans="1:185" s="126" customFormat="1" ht="63.75" customHeight="1" x14ac:dyDescent="0.25">
      <c r="A7" s="7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94" t="s">
        <v>1305</v>
      </c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</row>
    <row r="8" spans="1:185" s="126" customFormat="1" ht="11.25" x14ac:dyDescent="0.25"/>
    <row r="9" spans="1:185" s="126" customFormat="1" ht="11.25" x14ac:dyDescent="0.25"/>
    <row r="10" spans="1:185" s="126" customFormat="1" ht="11.25" x14ac:dyDescent="0.25"/>
    <row r="11" spans="1:185" s="126" customFormat="1" ht="11.25" x14ac:dyDescent="0.25"/>
    <row r="12" spans="1:185" s="126" customFormat="1" ht="11.25" x14ac:dyDescent="0.25"/>
    <row r="13" spans="1:185" s="126" customFormat="1" ht="11.25" x14ac:dyDescent="0.25"/>
    <row r="14" spans="1:185" s="126" customFormat="1" ht="11.25" x14ac:dyDescent="0.25"/>
  </sheetData>
  <sheetProtection algorithmName="SHA-512" hashValue="fJiwP1Cbx/p/0AnCqdIsCLEdf3J6A+7roj4g6tFaQAVqb26KVlZjiLam0z8ILLpdT0/d5Z8I51mK1x+GXNRfaw==" saltValue="G1zNJt1L6v2CfKBHux+QAg==" spinCount="100000" sheet="1"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/>
  <dimension ref="A1:AU187"/>
  <sheetViews>
    <sheetView zoomScaleNormal="100" workbookViewId="0">
      <pane xSplit="3" ySplit="2" topLeftCell="D33" activePane="bottomRight" state="frozen"/>
      <selection pane="topRight" activeCell="D1" sqref="D1"/>
      <selection pane="bottomLeft" activeCell="A4" sqref="A4"/>
      <selection pane="bottomRight" activeCell="K63" sqref="K63"/>
    </sheetView>
  </sheetViews>
  <sheetFormatPr defaultColWidth="9.140625" defaultRowHeight="12.95" customHeight="1" x14ac:dyDescent="0.2"/>
  <cols>
    <col min="1" max="1" width="19.42578125" style="16" bestFit="1" customWidth="1"/>
    <col min="2" max="2" width="24.7109375" style="16" bestFit="1" customWidth="1"/>
    <col min="3" max="3" width="15" style="16" bestFit="1" customWidth="1"/>
    <col min="4" max="4" width="8.5703125" style="16" customWidth="1"/>
    <col min="5" max="5" width="18.42578125" style="16" customWidth="1"/>
    <col min="6" max="6" width="12.7109375" style="34" bestFit="1" customWidth="1"/>
    <col min="7" max="7" width="12.5703125" style="16" bestFit="1" customWidth="1"/>
    <col min="8" max="9" width="10.7109375" style="30" customWidth="1"/>
    <col min="10" max="10" width="10.7109375" style="75" customWidth="1"/>
    <col min="11" max="11" width="10.7109375" style="80" customWidth="1"/>
    <col min="12" max="12" width="10.7109375" style="81" customWidth="1"/>
    <col min="13" max="13" width="10.7109375" style="30" customWidth="1"/>
    <col min="14" max="14" width="10.7109375" style="80" customWidth="1"/>
    <col min="15" max="15" width="10.7109375" style="81" customWidth="1"/>
    <col min="16" max="16" width="10.7109375" style="30" customWidth="1"/>
    <col min="17" max="17" width="10.7109375" style="80" customWidth="1"/>
    <col min="18" max="18" width="10.7109375" style="64" customWidth="1"/>
    <col min="19" max="19" width="10.7109375" style="30" customWidth="1"/>
    <col min="20" max="20" width="10.7109375" style="80" customWidth="1"/>
    <col min="21" max="21" width="10.7109375" style="16" customWidth="1"/>
    <col min="22" max="22" width="10.7109375" style="30" customWidth="1"/>
    <col min="23" max="23" width="10.7109375" style="80" customWidth="1"/>
    <col min="24" max="24" width="10.7109375" style="64" customWidth="1"/>
    <col min="25" max="25" width="10.7109375" style="30" customWidth="1"/>
    <col min="26" max="26" width="10.7109375" style="80" customWidth="1"/>
    <col min="27" max="27" width="10.7109375" style="16" customWidth="1"/>
    <col min="28" max="28" width="10.7109375" style="30" customWidth="1"/>
    <col min="29" max="29" width="10.7109375" style="80" customWidth="1"/>
    <col min="30" max="30" width="10.7109375" style="82" customWidth="1"/>
    <col min="31" max="31" width="10.7109375" style="30" customWidth="1"/>
    <col min="32" max="32" width="10.7109375" style="80" customWidth="1"/>
    <col min="33" max="33" width="10.7109375" style="16" customWidth="1"/>
    <col min="34" max="34" width="10.7109375" style="30" customWidth="1"/>
    <col min="35" max="35" width="10.7109375" style="80" customWidth="1"/>
    <col min="36" max="36" width="10.7109375" style="16" customWidth="1"/>
    <col min="37" max="37" width="10.7109375" style="30" customWidth="1"/>
    <col min="38" max="38" width="10.7109375" style="80" customWidth="1"/>
    <col min="39" max="39" width="10.7109375" style="16" customWidth="1"/>
    <col min="40" max="40" width="10.7109375" style="75" customWidth="1"/>
    <col min="41" max="41" width="10.7109375" style="76" customWidth="1"/>
    <col min="42" max="42" width="10.7109375" style="64" customWidth="1"/>
    <col min="43" max="43" width="10.7109375" style="75" customWidth="1"/>
    <col min="44" max="44" width="10.7109375" style="76" customWidth="1"/>
    <col min="45" max="45" width="10.7109375" style="16" customWidth="1"/>
    <col min="46" max="47" width="10.7109375" style="30" customWidth="1"/>
    <col min="48" max="61" width="9.140625" style="16" customWidth="1"/>
    <col min="62" max="16384" width="9.140625" style="16"/>
  </cols>
  <sheetData>
    <row r="1" spans="1:47" s="59" customFormat="1" ht="12.95" customHeight="1" x14ac:dyDescent="0.2">
      <c r="A1" s="106" t="s">
        <v>1016</v>
      </c>
      <c r="B1" s="107"/>
      <c r="C1" s="107"/>
      <c r="D1" s="107"/>
      <c r="E1" s="107"/>
      <c r="F1" s="107"/>
      <c r="G1" s="107"/>
      <c r="H1" s="107"/>
      <c r="I1" s="108"/>
      <c r="J1" s="216" t="s">
        <v>634</v>
      </c>
      <c r="K1" s="216"/>
      <c r="L1" s="216"/>
      <c r="M1" s="216" t="s">
        <v>635</v>
      </c>
      <c r="N1" s="216"/>
      <c r="O1" s="216"/>
      <c r="P1" s="216" t="s">
        <v>636</v>
      </c>
      <c r="Q1" s="216"/>
      <c r="R1" s="216"/>
      <c r="S1" s="216" t="s">
        <v>637</v>
      </c>
      <c r="T1" s="217"/>
      <c r="U1" s="216"/>
      <c r="V1" s="216" t="s">
        <v>638</v>
      </c>
      <c r="W1" s="217"/>
      <c r="X1" s="216"/>
      <c r="Y1" s="216" t="s">
        <v>639</v>
      </c>
      <c r="Z1" s="217"/>
      <c r="AA1" s="216"/>
      <c r="AB1" s="216" t="s">
        <v>645</v>
      </c>
      <c r="AC1" s="217"/>
      <c r="AD1" s="216"/>
      <c r="AE1" s="216" t="s">
        <v>646</v>
      </c>
      <c r="AF1" s="217"/>
      <c r="AG1" s="216"/>
      <c r="AH1" s="216" t="s">
        <v>647</v>
      </c>
      <c r="AI1" s="217"/>
      <c r="AJ1" s="216"/>
      <c r="AK1" s="216" t="s">
        <v>648</v>
      </c>
      <c r="AL1" s="217"/>
      <c r="AM1" s="216"/>
      <c r="AN1" s="216" t="s">
        <v>658</v>
      </c>
      <c r="AO1" s="217"/>
      <c r="AP1" s="216"/>
      <c r="AQ1" s="216" t="s">
        <v>659</v>
      </c>
      <c r="AR1" s="217"/>
      <c r="AS1" s="216"/>
      <c r="AT1" s="214"/>
      <c r="AU1" s="215"/>
    </row>
    <row r="2" spans="1:47" s="63" customFormat="1" ht="22.5" x14ac:dyDescent="0.25">
      <c r="A2" s="60" t="s">
        <v>899</v>
      </c>
      <c r="B2" s="60" t="s">
        <v>894</v>
      </c>
      <c r="C2" s="60" t="s">
        <v>895</v>
      </c>
      <c r="D2" s="60" t="s">
        <v>892</v>
      </c>
      <c r="E2" s="60" t="s">
        <v>893</v>
      </c>
      <c r="F2" s="61" t="s">
        <v>896</v>
      </c>
      <c r="G2" s="60" t="s">
        <v>897</v>
      </c>
      <c r="H2" s="62" t="s">
        <v>898</v>
      </c>
      <c r="I2" s="62" t="s">
        <v>900</v>
      </c>
      <c r="J2" s="58" t="s">
        <v>902</v>
      </c>
      <c r="K2" s="56" t="s">
        <v>901</v>
      </c>
      <c r="L2" s="57" t="s">
        <v>903</v>
      </c>
      <c r="M2" s="58" t="s">
        <v>902</v>
      </c>
      <c r="N2" s="56" t="s">
        <v>901</v>
      </c>
      <c r="O2" s="57" t="s">
        <v>903</v>
      </c>
      <c r="P2" s="58" t="s">
        <v>902</v>
      </c>
      <c r="Q2" s="56" t="s">
        <v>901</v>
      </c>
      <c r="R2" s="57" t="s">
        <v>903</v>
      </c>
      <c r="S2" s="58" t="s">
        <v>902</v>
      </c>
      <c r="T2" s="56" t="s">
        <v>901</v>
      </c>
      <c r="U2" s="57" t="s">
        <v>903</v>
      </c>
      <c r="V2" s="58" t="s">
        <v>902</v>
      </c>
      <c r="W2" s="56" t="s">
        <v>901</v>
      </c>
      <c r="X2" s="57" t="s">
        <v>903</v>
      </c>
      <c r="Y2" s="58" t="s">
        <v>902</v>
      </c>
      <c r="Z2" s="56" t="s">
        <v>901</v>
      </c>
      <c r="AA2" s="57" t="s">
        <v>903</v>
      </c>
      <c r="AB2" s="58" t="s">
        <v>902</v>
      </c>
      <c r="AC2" s="56" t="s">
        <v>901</v>
      </c>
      <c r="AD2" s="57" t="s">
        <v>903</v>
      </c>
      <c r="AE2" s="58" t="s">
        <v>902</v>
      </c>
      <c r="AF2" s="56" t="s">
        <v>901</v>
      </c>
      <c r="AG2" s="57" t="s">
        <v>903</v>
      </c>
      <c r="AH2" s="58" t="s">
        <v>902</v>
      </c>
      <c r="AI2" s="56" t="s">
        <v>901</v>
      </c>
      <c r="AJ2" s="57" t="s">
        <v>903</v>
      </c>
      <c r="AK2" s="58" t="s">
        <v>902</v>
      </c>
      <c r="AL2" s="56" t="s">
        <v>901</v>
      </c>
      <c r="AM2" s="57" t="s">
        <v>903</v>
      </c>
      <c r="AN2" s="58" t="s">
        <v>902</v>
      </c>
      <c r="AO2" s="56" t="s">
        <v>901</v>
      </c>
      <c r="AP2" s="57" t="s">
        <v>903</v>
      </c>
      <c r="AQ2" s="58" t="s">
        <v>902</v>
      </c>
      <c r="AR2" s="56" t="s">
        <v>901</v>
      </c>
      <c r="AS2" s="57" t="s">
        <v>903</v>
      </c>
      <c r="AT2" s="69" t="s">
        <v>904</v>
      </c>
      <c r="AU2" s="69" t="s">
        <v>905</v>
      </c>
    </row>
    <row r="3" spans="1:47" ht="12.95" customHeight="1" x14ac:dyDescent="0.2">
      <c r="A3" s="7" t="s">
        <v>959</v>
      </c>
      <c r="B3" s="42" t="s">
        <v>906</v>
      </c>
      <c r="C3" s="46" t="s">
        <v>507</v>
      </c>
      <c r="D3" s="46">
        <v>137</v>
      </c>
      <c r="E3" s="44" t="s">
        <v>508</v>
      </c>
      <c r="F3" s="45"/>
      <c r="G3" s="46">
        <v>1</v>
      </c>
      <c r="H3" s="36"/>
      <c r="I3" s="37"/>
      <c r="J3" s="41"/>
      <c r="K3" s="31" t="s">
        <v>1309</v>
      </c>
      <c r="L3" s="38" t="s">
        <v>1306</v>
      </c>
      <c r="M3" s="41"/>
      <c r="N3" s="31" t="s">
        <v>1309</v>
      </c>
      <c r="O3" s="38" t="s">
        <v>1306</v>
      </c>
      <c r="P3" s="41"/>
      <c r="Q3" s="31" t="s">
        <v>1309</v>
      </c>
      <c r="R3" s="38" t="s">
        <v>1306</v>
      </c>
      <c r="S3" s="41"/>
      <c r="T3" s="31" t="s">
        <v>1309</v>
      </c>
      <c r="U3" s="38" t="s">
        <v>1306</v>
      </c>
      <c r="V3" s="41"/>
      <c r="W3" s="31" t="s">
        <v>1309</v>
      </c>
      <c r="X3" s="38" t="s">
        <v>1306</v>
      </c>
      <c r="Y3" s="41"/>
      <c r="Z3" s="31" t="s">
        <v>1309</v>
      </c>
      <c r="AA3" s="38" t="s">
        <v>1306</v>
      </c>
      <c r="AB3" s="41"/>
      <c r="AC3" s="31" t="s">
        <v>1309</v>
      </c>
      <c r="AD3" s="38" t="s">
        <v>1306</v>
      </c>
      <c r="AE3" s="41"/>
      <c r="AF3" s="31" t="s">
        <v>1309</v>
      </c>
      <c r="AG3" s="38" t="s">
        <v>1306</v>
      </c>
      <c r="AH3" s="41"/>
      <c r="AI3" s="31" t="s">
        <v>1309</v>
      </c>
      <c r="AJ3" s="38" t="s">
        <v>1306</v>
      </c>
      <c r="AK3" s="41"/>
      <c r="AL3" s="31" t="s">
        <v>1309</v>
      </c>
      <c r="AM3" s="38" t="s">
        <v>1306</v>
      </c>
      <c r="AN3" s="41"/>
      <c r="AO3" s="31" t="s">
        <v>1309</v>
      </c>
      <c r="AP3" s="38" t="s">
        <v>1306</v>
      </c>
      <c r="AQ3" s="41"/>
      <c r="AR3" s="31" t="s">
        <v>1309</v>
      </c>
      <c r="AS3" s="38" t="s">
        <v>1306</v>
      </c>
      <c r="AT3" s="39"/>
      <c r="AU3" s="40"/>
    </row>
    <row r="4" spans="1:47" ht="12.95" customHeight="1" x14ac:dyDescent="0.2">
      <c r="A4" s="7" t="s">
        <v>960</v>
      </c>
      <c r="B4" s="42" t="s">
        <v>907</v>
      </c>
      <c r="C4" s="7" t="s">
        <v>150</v>
      </c>
      <c r="D4" s="43" t="s">
        <v>148</v>
      </c>
      <c r="E4" s="44" t="s">
        <v>151</v>
      </c>
      <c r="F4" s="45"/>
      <c r="G4" s="7">
        <v>1</v>
      </c>
      <c r="H4" s="36"/>
      <c r="I4" s="37"/>
      <c r="J4" s="41"/>
      <c r="K4" s="31" t="s">
        <v>1309</v>
      </c>
      <c r="L4" s="38" t="s">
        <v>1306</v>
      </c>
      <c r="M4" s="41"/>
      <c r="N4" s="31" t="s">
        <v>1309</v>
      </c>
      <c r="O4" s="38" t="s">
        <v>1306</v>
      </c>
      <c r="P4" s="41"/>
      <c r="Q4" s="31" t="s">
        <v>1309</v>
      </c>
      <c r="R4" s="38" t="s">
        <v>1306</v>
      </c>
      <c r="S4" s="41"/>
      <c r="T4" s="31" t="s">
        <v>1309</v>
      </c>
      <c r="U4" s="38" t="s">
        <v>1306</v>
      </c>
      <c r="V4" s="41"/>
      <c r="W4" s="31" t="s">
        <v>1309</v>
      </c>
      <c r="X4" s="38" t="s">
        <v>1306</v>
      </c>
      <c r="Y4" s="41"/>
      <c r="Z4" s="31" t="s">
        <v>1309</v>
      </c>
      <c r="AA4" s="38" t="s">
        <v>1306</v>
      </c>
      <c r="AB4" s="41"/>
      <c r="AC4" s="31" t="s">
        <v>1309</v>
      </c>
      <c r="AD4" s="38" t="s">
        <v>1306</v>
      </c>
      <c r="AE4" s="41"/>
      <c r="AF4" s="31" t="s">
        <v>1309</v>
      </c>
      <c r="AG4" s="38" t="s">
        <v>1306</v>
      </c>
      <c r="AH4" s="41"/>
      <c r="AI4" s="31" t="s">
        <v>1309</v>
      </c>
      <c r="AJ4" s="38" t="s">
        <v>1306</v>
      </c>
      <c r="AK4" s="41"/>
      <c r="AL4" s="31" t="s">
        <v>1309</v>
      </c>
      <c r="AM4" s="38" t="s">
        <v>1306</v>
      </c>
      <c r="AN4" s="41"/>
      <c r="AO4" s="31" t="s">
        <v>1309</v>
      </c>
      <c r="AP4" s="38" t="s">
        <v>1306</v>
      </c>
      <c r="AQ4" s="41"/>
      <c r="AR4" s="31" t="s">
        <v>1309</v>
      </c>
      <c r="AS4" s="38" t="s">
        <v>1306</v>
      </c>
      <c r="AT4" s="39"/>
      <c r="AU4" s="40"/>
    </row>
    <row r="5" spans="1:47" ht="12.95" customHeight="1" x14ac:dyDescent="0.2">
      <c r="A5" s="7" t="s">
        <v>908</v>
      </c>
      <c r="B5" s="42" t="s">
        <v>909</v>
      </c>
      <c r="C5" s="46" t="s">
        <v>573</v>
      </c>
      <c r="D5" s="46">
        <v>161</v>
      </c>
      <c r="E5" s="44" t="s">
        <v>574</v>
      </c>
      <c r="F5" s="45"/>
      <c r="G5" s="46">
        <v>1</v>
      </c>
      <c r="H5" s="36"/>
      <c r="I5" s="37"/>
      <c r="J5" s="41"/>
      <c r="K5" s="31" t="s">
        <v>1309</v>
      </c>
      <c r="L5" s="38" t="s">
        <v>1306</v>
      </c>
      <c r="M5" s="41"/>
      <c r="N5" s="31" t="s">
        <v>1309</v>
      </c>
      <c r="O5" s="38" t="s">
        <v>1306</v>
      </c>
      <c r="P5" s="41"/>
      <c r="Q5" s="31" t="s">
        <v>1309</v>
      </c>
      <c r="R5" s="38" t="s">
        <v>1306</v>
      </c>
      <c r="S5" s="41"/>
      <c r="T5" s="31" t="s">
        <v>1309</v>
      </c>
      <c r="U5" s="38" t="s">
        <v>1306</v>
      </c>
      <c r="V5" s="41"/>
      <c r="W5" s="31" t="s">
        <v>1309</v>
      </c>
      <c r="X5" s="38" t="s">
        <v>1306</v>
      </c>
      <c r="Y5" s="41"/>
      <c r="Z5" s="31" t="s">
        <v>1309</v>
      </c>
      <c r="AA5" s="38" t="s">
        <v>1306</v>
      </c>
      <c r="AB5" s="41"/>
      <c r="AC5" s="31" t="s">
        <v>1309</v>
      </c>
      <c r="AD5" s="38" t="s">
        <v>1306</v>
      </c>
      <c r="AE5" s="41"/>
      <c r="AF5" s="31" t="s">
        <v>1309</v>
      </c>
      <c r="AG5" s="38" t="s">
        <v>1306</v>
      </c>
      <c r="AH5" s="41"/>
      <c r="AI5" s="31" t="s">
        <v>1309</v>
      </c>
      <c r="AJ5" s="38" t="s">
        <v>1306</v>
      </c>
      <c r="AK5" s="41"/>
      <c r="AL5" s="31" t="s">
        <v>1309</v>
      </c>
      <c r="AM5" s="38" t="s">
        <v>1306</v>
      </c>
      <c r="AN5" s="41"/>
      <c r="AO5" s="31" t="s">
        <v>1309</v>
      </c>
      <c r="AP5" s="38" t="s">
        <v>1306</v>
      </c>
      <c r="AQ5" s="41"/>
      <c r="AR5" s="31" t="s">
        <v>1309</v>
      </c>
      <c r="AS5" s="38" t="s">
        <v>1306</v>
      </c>
      <c r="AT5" s="39"/>
      <c r="AU5" s="40"/>
    </row>
    <row r="6" spans="1:47" ht="12.95" customHeight="1" x14ac:dyDescent="0.2">
      <c r="A6" s="7" t="s">
        <v>431</v>
      </c>
      <c r="B6" s="42" t="s">
        <v>910</v>
      </c>
      <c r="C6" s="46" t="s">
        <v>432</v>
      </c>
      <c r="D6" s="43" t="s">
        <v>430</v>
      </c>
      <c r="E6" s="44" t="s">
        <v>433</v>
      </c>
      <c r="F6" s="45"/>
      <c r="G6" s="7">
        <v>1</v>
      </c>
      <c r="H6" s="36"/>
      <c r="I6" s="37"/>
      <c r="J6" s="41"/>
      <c r="K6" s="31" t="s">
        <v>1309</v>
      </c>
      <c r="L6" s="38" t="s">
        <v>1306</v>
      </c>
      <c r="M6" s="41"/>
      <c r="N6" s="31" t="s">
        <v>1309</v>
      </c>
      <c r="O6" s="38" t="s">
        <v>1306</v>
      </c>
      <c r="P6" s="41"/>
      <c r="Q6" s="31" t="s">
        <v>1309</v>
      </c>
      <c r="R6" s="38" t="s">
        <v>1306</v>
      </c>
      <c r="S6" s="41"/>
      <c r="T6" s="31" t="s">
        <v>1309</v>
      </c>
      <c r="U6" s="38" t="s">
        <v>1306</v>
      </c>
      <c r="V6" s="41"/>
      <c r="W6" s="31" t="s">
        <v>1309</v>
      </c>
      <c r="X6" s="38" t="s">
        <v>1306</v>
      </c>
      <c r="Y6" s="41"/>
      <c r="Z6" s="31" t="s">
        <v>1309</v>
      </c>
      <c r="AA6" s="38" t="s">
        <v>1306</v>
      </c>
      <c r="AB6" s="41"/>
      <c r="AC6" s="31" t="s">
        <v>1309</v>
      </c>
      <c r="AD6" s="38" t="s">
        <v>1306</v>
      </c>
      <c r="AE6" s="41"/>
      <c r="AF6" s="31" t="s">
        <v>1309</v>
      </c>
      <c r="AG6" s="38" t="s">
        <v>1306</v>
      </c>
      <c r="AH6" s="41"/>
      <c r="AI6" s="31" t="s">
        <v>1309</v>
      </c>
      <c r="AJ6" s="38" t="s">
        <v>1306</v>
      </c>
      <c r="AK6" s="41"/>
      <c r="AL6" s="31" t="s">
        <v>1309</v>
      </c>
      <c r="AM6" s="38" t="s">
        <v>1306</v>
      </c>
      <c r="AN6" s="41"/>
      <c r="AO6" s="31" t="s">
        <v>1309</v>
      </c>
      <c r="AP6" s="38" t="s">
        <v>1306</v>
      </c>
      <c r="AQ6" s="41"/>
      <c r="AR6" s="31" t="s">
        <v>1309</v>
      </c>
      <c r="AS6" s="38" t="s">
        <v>1306</v>
      </c>
      <c r="AT6" s="39"/>
      <c r="AU6" s="40"/>
    </row>
    <row r="7" spans="1:47" ht="12.95" customHeight="1" x14ac:dyDescent="0.2">
      <c r="A7" s="7" t="s">
        <v>961</v>
      </c>
      <c r="B7" s="42" t="s">
        <v>911</v>
      </c>
      <c r="C7" s="46" t="s">
        <v>540</v>
      </c>
      <c r="D7" s="46">
        <v>149</v>
      </c>
      <c r="E7" s="44" t="s">
        <v>541</v>
      </c>
      <c r="F7" s="45"/>
      <c r="G7" s="46">
        <v>1</v>
      </c>
      <c r="H7" s="36"/>
      <c r="I7" s="37"/>
      <c r="J7" s="41"/>
      <c r="K7" s="31" t="s">
        <v>1309</v>
      </c>
      <c r="L7" s="38" t="s">
        <v>1306</v>
      </c>
      <c r="M7" s="41"/>
      <c r="N7" s="31" t="s">
        <v>1309</v>
      </c>
      <c r="O7" s="38" t="s">
        <v>1306</v>
      </c>
      <c r="P7" s="41"/>
      <c r="Q7" s="31" t="s">
        <v>1309</v>
      </c>
      <c r="R7" s="38" t="s">
        <v>1306</v>
      </c>
      <c r="S7" s="41"/>
      <c r="T7" s="31" t="s">
        <v>1309</v>
      </c>
      <c r="U7" s="38" t="s">
        <v>1306</v>
      </c>
      <c r="V7" s="41"/>
      <c r="W7" s="31" t="s">
        <v>1309</v>
      </c>
      <c r="X7" s="38" t="s">
        <v>1306</v>
      </c>
      <c r="Y7" s="41"/>
      <c r="Z7" s="31" t="s">
        <v>1309</v>
      </c>
      <c r="AA7" s="38" t="s">
        <v>1306</v>
      </c>
      <c r="AB7" s="41"/>
      <c r="AC7" s="31" t="s">
        <v>1309</v>
      </c>
      <c r="AD7" s="38" t="s">
        <v>1306</v>
      </c>
      <c r="AE7" s="41"/>
      <c r="AF7" s="31" t="s">
        <v>1309</v>
      </c>
      <c r="AG7" s="38" t="s">
        <v>1306</v>
      </c>
      <c r="AH7" s="41"/>
      <c r="AI7" s="31" t="s">
        <v>1309</v>
      </c>
      <c r="AJ7" s="38" t="s">
        <v>1306</v>
      </c>
      <c r="AK7" s="41"/>
      <c r="AL7" s="31" t="s">
        <v>1309</v>
      </c>
      <c r="AM7" s="38" t="s">
        <v>1306</v>
      </c>
      <c r="AN7" s="41"/>
      <c r="AO7" s="31" t="s">
        <v>1309</v>
      </c>
      <c r="AP7" s="38" t="s">
        <v>1306</v>
      </c>
      <c r="AQ7" s="41"/>
      <c r="AR7" s="31" t="s">
        <v>1309</v>
      </c>
      <c r="AS7" s="38" t="s">
        <v>1306</v>
      </c>
      <c r="AT7" s="39"/>
      <c r="AU7" s="40"/>
    </row>
    <row r="8" spans="1:47" ht="12.95" customHeight="1" x14ac:dyDescent="0.2">
      <c r="A8" s="11" t="s">
        <v>962</v>
      </c>
      <c r="B8" s="42" t="s">
        <v>912</v>
      </c>
      <c r="C8" s="7" t="s">
        <v>315</v>
      </c>
      <c r="D8" s="43" t="s">
        <v>313</v>
      </c>
      <c r="E8" s="44" t="s">
        <v>316</v>
      </c>
      <c r="F8" s="45"/>
      <c r="G8" s="7">
        <v>1</v>
      </c>
      <c r="H8" s="36"/>
      <c r="I8" s="37"/>
      <c r="J8" s="41"/>
      <c r="K8" s="31" t="s">
        <v>1309</v>
      </c>
      <c r="L8" s="38" t="s">
        <v>1306</v>
      </c>
      <c r="M8" s="41"/>
      <c r="N8" s="31" t="s">
        <v>1309</v>
      </c>
      <c r="O8" s="38" t="s">
        <v>1306</v>
      </c>
      <c r="P8" s="41"/>
      <c r="Q8" s="31" t="s">
        <v>1309</v>
      </c>
      <c r="R8" s="38" t="s">
        <v>1306</v>
      </c>
      <c r="S8" s="41"/>
      <c r="T8" s="31" t="s">
        <v>1309</v>
      </c>
      <c r="U8" s="38" t="s">
        <v>1306</v>
      </c>
      <c r="V8" s="41"/>
      <c r="W8" s="31" t="s">
        <v>1309</v>
      </c>
      <c r="X8" s="38" t="s">
        <v>1306</v>
      </c>
      <c r="Y8" s="41"/>
      <c r="Z8" s="31" t="s">
        <v>1309</v>
      </c>
      <c r="AA8" s="38" t="s">
        <v>1306</v>
      </c>
      <c r="AB8" s="41"/>
      <c r="AC8" s="31" t="s">
        <v>1309</v>
      </c>
      <c r="AD8" s="38" t="s">
        <v>1306</v>
      </c>
      <c r="AE8" s="41"/>
      <c r="AF8" s="31" t="s">
        <v>1309</v>
      </c>
      <c r="AG8" s="38" t="s">
        <v>1306</v>
      </c>
      <c r="AH8" s="41"/>
      <c r="AI8" s="31" t="s">
        <v>1309</v>
      </c>
      <c r="AJ8" s="38" t="s">
        <v>1306</v>
      </c>
      <c r="AK8" s="41"/>
      <c r="AL8" s="31" t="s">
        <v>1309</v>
      </c>
      <c r="AM8" s="38" t="s">
        <v>1306</v>
      </c>
      <c r="AN8" s="41"/>
      <c r="AO8" s="31" t="s">
        <v>1309</v>
      </c>
      <c r="AP8" s="38" t="s">
        <v>1306</v>
      </c>
      <c r="AQ8" s="41"/>
      <c r="AR8" s="31" t="s">
        <v>1309</v>
      </c>
      <c r="AS8" s="38" t="s">
        <v>1306</v>
      </c>
      <c r="AT8" s="39"/>
      <c r="AU8" s="40"/>
    </row>
    <row r="9" spans="1:47" ht="12.95" customHeight="1" x14ac:dyDescent="0.2">
      <c r="A9" s="7" t="s">
        <v>449</v>
      </c>
      <c r="B9" s="42" t="s">
        <v>910</v>
      </c>
      <c r="C9" s="46" t="s">
        <v>450</v>
      </c>
      <c r="D9" s="46">
        <v>117</v>
      </c>
      <c r="E9" s="44" t="s">
        <v>451</v>
      </c>
      <c r="F9" s="45"/>
      <c r="G9" s="7">
        <v>1</v>
      </c>
      <c r="H9" s="36"/>
      <c r="I9" s="37"/>
      <c r="J9" s="41"/>
      <c r="K9" s="31" t="s">
        <v>1309</v>
      </c>
      <c r="L9" s="38" t="s">
        <v>1306</v>
      </c>
      <c r="M9" s="41"/>
      <c r="N9" s="31" t="s">
        <v>1309</v>
      </c>
      <c r="O9" s="38" t="s">
        <v>1306</v>
      </c>
      <c r="P9" s="41"/>
      <c r="Q9" s="31" t="s">
        <v>1309</v>
      </c>
      <c r="R9" s="38" t="s">
        <v>1306</v>
      </c>
      <c r="S9" s="41"/>
      <c r="T9" s="31" t="s">
        <v>1309</v>
      </c>
      <c r="U9" s="38" t="s">
        <v>1306</v>
      </c>
      <c r="V9" s="41"/>
      <c r="W9" s="31" t="s">
        <v>1309</v>
      </c>
      <c r="X9" s="38" t="s">
        <v>1306</v>
      </c>
      <c r="Y9" s="41"/>
      <c r="Z9" s="31" t="s">
        <v>1309</v>
      </c>
      <c r="AA9" s="38" t="s">
        <v>1306</v>
      </c>
      <c r="AB9" s="41"/>
      <c r="AC9" s="31" t="s">
        <v>1309</v>
      </c>
      <c r="AD9" s="38" t="s">
        <v>1306</v>
      </c>
      <c r="AE9" s="41"/>
      <c r="AF9" s="31" t="s">
        <v>1309</v>
      </c>
      <c r="AG9" s="38" t="s">
        <v>1306</v>
      </c>
      <c r="AH9" s="41"/>
      <c r="AI9" s="31" t="s">
        <v>1309</v>
      </c>
      <c r="AJ9" s="38" t="s">
        <v>1306</v>
      </c>
      <c r="AK9" s="41"/>
      <c r="AL9" s="31" t="s">
        <v>1309</v>
      </c>
      <c r="AM9" s="38" t="s">
        <v>1306</v>
      </c>
      <c r="AN9" s="41"/>
      <c r="AO9" s="31" t="s">
        <v>1309</v>
      </c>
      <c r="AP9" s="38" t="s">
        <v>1306</v>
      </c>
      <c r="AQ9" s="41"/>
      <c r="AR9" s="31" t="s">
        <v>1309</v>
      </c>
      <c r="AS9" s="38" t="s">
        <v>1306</v>
      </c>
      <c r="AT9" s="39"/>
      <c r="AU9" s="40"/>
    </row>
    <row r="10" spans="1:47" ht="12.95" customHeight="1" x14ac:dyDescent="0.2">
      <c r="A10" s="7" t="s">
        <v>472</v>
      </c>
      <c r="B10" s="42" t="s">
        <v>913</v>
      </c>
      <c r="C10" s="46" t="s">
        <v>473</v>
      </c>
      <c r="D10" s="46">
        <v>125</v>
      </c>
      <c r="E10" s="44" t="s">
        <v>474</v>
      </c>
      <c r="F10" s="45"/>
      <c r="G10" s="7">
        <v>2</v>
      </c>
      <c r="H10" s="36"/>
      <c r="I10" s="37"/>
      <c r="J10" s="41"/>
      <c r="K10" s="31" t="s">
        <v>1309</v>
      </c>
      <c r="L10" s="38" t="s">
        <v>1306</v>
      </c>
      <c r="M10" s="41"/>
      <c r="N10" s="31" t="s">
        <v>1309</v>
      </c>
      <c r="O10" s="38" t="s">
        <v>1306</v>
      </c>
      <c r="P10" s="41"/>
      <c r="Q10" s="31" t="s">
        <v>1309</v>
      </c>
      <c r="R10" s="38" t="s">
        <v>1306</v>
      </c>
      <c r="S10" s="41"/>
      <c r="T10" s="31" t="s">
        <v>1309</v>
      </c>
      <c r="U10" s="38" t="s">
        <v>1306</v>
      </c>
      <c r="V10" s="41"/>
      <c r="W10" s="31" t="s">
        <v>1309</v>
      </c>
      <c r="X10" s="38" t="s">
        <v>1306</v>
      </c>
      <c r="Y10" s="41"/>
      <c r="Z10" s="31" t="s">
        <v>1309</v>
      </c>
      <c r="AA10" s="38" t="s">
        <v>1306</v>
      </c>
      <c r="AB10" s="41"/>
      <c r="AC10" s="31" t="s">
        <v>1309</v>
      </c>
      <c r="AD10" s="38" t="s">
        <v>1306</v>
      </c>
      <c r="AE10" s="41"/>
      <c r="AF10" s="31" t="s">
        <v>1309</v>
      </c>
      <c r="AG10" s="38" t="s">
        <v>1306</v>
      </c>
      <c r="AH10" s="41"/>
      <c r="AI10" s="31" t="s">
        <v>1309</v>
      </c>
      <c r="AJ10" s="38" t="s">
        <v>1306</v>
      </c>
      <c r="AK10" s="41"/>
      <c r="AL10" s="31" t="s">
        <v>1309</v>
      </c>
      <c r="AM10" s="38" t="s">
        <v>1306</v>
      </c>
      <c r="AN10" s="41"/>
      <c r="AO10" s="31" t="s">
        <v>1309</v>
      </c>
      <c r="AP10" s="38" t="s">
        <v>1306</v>
      </c>
      <c r="AQ10" s="41"/>
      <c r="AR10" s="31" t="s">
        <v>1309</v>
      </c>
      <c r="AS10" s="38" t="s">
        <v>1306</v>
      </c>
      <c r="AT10" s="39"/>
      <c r="AU10" s="40"/>
    </row>
    <row r="11" spans="1:47" ht="12.95" customHeight="1" x14ac:dyDescent="0.2">
      <c r="A11" s="7" t="s">
        <v>235</v>
      </c>
      <c r="B11" s="42" t="s">
        <v>910</v>
      </c>
      <c r="C11" s="7" t="s">
        <v>236</v>
      </c>
      <c r="D11" s="43" t="s">
        <v>234</v>
      </c>
      <c r="E11" s="44" t="s">
        <v>237</v>
      </c>
      <c r="F11" s="45"/>
      <c r="G11" s="7">
        <v>1</v>
      </c>
      <c r="H11" s="36"/>
      <c r="I11" s="37"/>
      <c r="J11" s="41"/>
      <c r="K11" s="31" t="s">
        <v>1309</v>
      </c>
      <c r="L11" s="38" t="s">
        <v>1306</v>
      </c>
      <c r="M11" s="41"/>
      <c r="N11" s="31" t="s">
        <v>1309</v>
      </c>
      <c r="O11" s="38" t="s">
        <v>1306</v>
      </c>
      <c r="P11" s="41"/>
      <c r="Q11" s="31" t="s">
        <v>1309</v>
      </c>
      <c r="R11" s="38" t="s">
        <v>1306</v>
      </c>
      <c r="S11" s="41"/>
      <c r="T11" s="31" t="s">
        <v>1309</v>
      </c>
      <c r="U11" s="38" t="s">
        <v>1306</v>
      </c>
      <c r="V11" s="41"/>
      <c r="W11" s="31" t="s">
        <v>1309</v>
      </c>
      <c r="X11" s="38" t="s">
        <v>1306</v>
      </c>
      <c r="Y11" s="41"/>
      <c r="Z11" s="31" t="s">
        <v>1309</v>
      </c>
      <c r="AA11" s="38" t="s">
        <v>1306</v>
      </c>
      <c r="AB11" s="41"/>
      <c r="AC11" s="31" t="s">
        <v>1309</v>
      </c>
      <c r="AD11" s="38" t="s">
        <v>1306</v>
      </c>
      <c r="AE11" s="41"/>
      <c r="AF11" s="31" t="s">
        <v>1309</v>
      </c>
      <c r="AG11" s="38" t="s">
        <v>1306</v>
      </c>
      <c r="AH11" s="41"/>
      <c r="AI11" s="31" t="s">
        <v>1309</v>
      </c>
      <c r="AJ11" s="38" t="s">
        <v>1306</v>
      </c>
      <c r="AK11" s="41"/>
      <c r="AL11" s="31" t="s">
        <v>1309</v>
      </c>
      <c r="AM11" s="38" t="s">
        <v>1306</v>
      </c>
      <c r="AN11" s="41"/>
      <c r="AO11" s="31" t="s">
        <v>1309</v>
      </c>
      <c r="AP11" s="38" t="s">
        <v>1306</v>
      </c>
      <c r="AQ11" s="41"/>
      <c r="AR11" s="31" t="s">
        <v>1309</v>
      </c>
      <c r="AS11" s="38" t="s">
        <v>1306</v>
      </c>
      <c r="AT11" s="39"/>
      <c r="AU11" s="40"/>
    </row>
    <row r="12" spans="1:47" ht="12.95" customHeight="1" x14ac:dyDescent="0.2">
      <c r="A12" s="7" t="s">
        <v>606</v>
      </c>
      <c r="B12" s="42" t="s">
        <v>911</v>
      </c>
      <c r="C12" s="46" t="s">
        <v>607</v>
      </c>
      <c r="D12" s="46">
        <v>173</v>
      </c>
      <c r="E12" s="44" t="s">
        <v>649</v>
      </c>
      <c r="F12" s="45"/>
      <c r="G12" s="7">
        <v>1</v>
      </c>
      <c r="H12" s="36"/>
      <c r="I12" s="37"/>
      <c r="J12" s="41"/>
      <c r="K12" s="31" t="s">
        <v>1309</v>
      </c>
      <c r="L12" s="38" t="s">
        <v>1306</v>
      </c>
      <c r="M12" s="41"/>
      <c r="N12" s="31" t="s">
        <v>1309</v>
      </c>
      <c r="O12" s="38" t="s">
        <v>1306</v>
      </c>
      <c r="P12" s="41"/>
      <c r="Q12" s="31" t="s">
        <v>1309</v>
      </c>
      <c r="R12" s="38" t="s">
        <v>1306</v>
      </c>
      <c r="S12" s="41"/>
      <c r="T12" s="31" t="s">
        <v>1309</v>
      </c>
      <c r="U12" s="38" t="s">
        <v>1306</v>
      </c>
      <c r="V12" s="41"/>
      <c r="W12" s="31" t="s">
        <v>1309</v>
      </c>
      <c r="X12" s="38" t="s">
        <v>1306</v>
      </c>
      <c r="Y12" s="41"/>
      <c r="Z12" s="31" t="s">
        <v>1309</v>
      </c>
      <c r="AA12" s="38" t="s">
        <v>1306</v>
      </c>
      <c r="AB12" s="41"/>
      <c r="AC12" s="31" t="s">
        <v>1309</v>
      </c>
      <c r="AD12" s="38" t="s">
        <v>1306</v>
      </c>
      <c r="AE12" s="41"/>
      <c r="AF12" s="31" t="s">
        <v>1309</v>
      </c>
      <c r="AG12" s="38" t="s">
        <v>1306</v>
      </c>
      <c r="AH12" s="41"/>
      <c r="AI12" s="31" t="s">
        <v>1309</v>
      </c>
      <c r="AJ12" s="38" t="s">
        <v>1306</v>
      </c>
      <c r="AK12" s="41"/>
      <c r="AL12" s="31" t="s">
        <v>1309</v>
      </c>
      <c r="AM12" s="38" t="s">
        <v>1306</v>
      </c>
      <c r="AN12" s="41"/>
      <c r="AO12" s="31" t="s">
        <v>1309</v>
      </c>
      <c r="AP12" s="38" t="s">
        <v>1306</v>
      </c>
      <c r="AQ12" s="41"/>
      <c r="AR12" s="31" t="s">
        <v>1309</v>
      </c>
      <c r="AS12" s="38" t="s">
        <v>1306</v>
      </c>
      <c r="AT12" s="39"/>
      <c r="AU12" s="40"/>
    </row>
    <row r="13" spans="1:47" ht="12.95" customHeight="1" x14ac:dyDescent="0.2">
      <c r="A13" s="7" t="s">
        <v>195</v>
      </c>
      <c r="B13" s="42" t="s">
        <v>912</v>
      </c>
      <c r="C13" s="7" t="s">
        <v>196</v>
      </c>
      <c r="D13" s="43" t="s">
        <v>194</v>
      </c>
      <c r="E13" s="44" t="s">
        <v>197</v>
      </c>
      <c r="F13" s="45"/>
      <c r="G13" s="46">
        <v>1</v>
      </c>
      <c r="H13" s="36"/>
      <c r="I13" s="37"/>
      <c r="J13" s="41"/>
      <c r="K13" s="31" t="s">
        <v>1309</v>
      </c>
      <c r="L13" s="38" t="s">
        <v>1306</v>
      </c>
      <c r="M13" s="41"/>
      <c r="N13" s="31" t="s">
        <v>1309</v>
      </c>
      <c r="O13" s="38" t="s">
        <v>1306</v>
      </c>
      <c r="P13" s="41"/>
      <c r="Q13" s="31" t="s">
        <v>1309</v>
      </c>
      <c r="R13" s="38" t="s">
        <v>1306</v>
      </c>
      <c r="S13" s="41"/>
      <c r="T13" s="31" t="s">
        <v>1309</v>
      </c>
      <c r="U13" s="38" t="s">
        <v>1306</v>
      </c>
      <c r="V13" s="41"/>
      <c r="W13" s="31" t="s">
        <v>1309</v>
      </c>
      <c r="X13" s="38" t="s">
        <v>1306</v>
      </c>
      <c r="Y13" s="41"/>
      <c r="Z13" s="31" t="s">
        <v>1309</v>
      </c>
      <c r="AA13" s="38" t="s">
        <v>1306</v>
      </c>
      <c r="AB13" s="41"/>
      <c r="AC13" s="31" t="s">
        <v>1309</v>
      </c>
      <c r="AD13" s="38" t="s">
        <v>1306</v>
      </c>
      <c r="AE13" s="41"/>
      <c r="AF13" s="31" t="s">
        <v>1309</v>
      </c>
      <c r="AG13" s="38" t="s">
        <v>1306</v>
      </c>
      <c r="AH13" s="41"/>
      <c r="AI13" s="31" t="s">
        <v>1309</v>
      </c>
      <c r="AJ13" s="38" t="s">
        <v>1306</v>
      </c>
      <c r="AK13" s="41"/>
      <c r="AL13" s="31" t="s">
        <v>1309</v>
      </c>
      <c r="AM13" s="38" t="s">
        <v>1306</v>
      </c>
      <c r="AN13" s="41"/>
      <c r="AO13" s="31" t="s">
        <v>1309</v>
      </c>
      <c r="AP13" s="38" t="s">
        <v>1306</v>
      </c>
      <c r="AQ13" s="41"/>
      <c r="AR13" s="31" t="s">
        <v>1309</v>
      </c>
      <c r="AS13" s="38" t="s">
        <v>1306</v>
      </c>
      <c r="AT13" s="39"/>
      <c r="AU13" s="40"/>
    </row>
    <row r="14" spans="1:47" ht="12.95" customHeight="1" x14ac:dyDescent="0.2">
      <c r="A14" s="7" t="s">
        <v>483</v>
      </c>
      <c r="B14" s="42" t="s">
        <v>906</v>
      </c>
      <c r="C14" s="46" t="s">
        <v>484</v>
      </c>
      <c r="D14" s="46">
        <v>129</v>
      </c>
      <c r="E14" s="44" t="s">
        <v>650</v>
      </c>
      <c r="F14" s="45"/>
      <c r="G14" s="7">
        <v>1</v>
      </c>
      <c r="H14" s="36"/>
      <c r="I14" s="37"/>
      <c r="J14" s="41"/>
      <c r="K14" s="31" t="s">
        <v>1309</v>
      </c>
      <c r="L14" s="38" t="s">
        <v>1306</v>
      </c>
      <c r="M14" s="41"/>
      <c r="N14" s="31" t="s">
        <v>1309</v>
      </c>
      <c r="O14" s="38" t="s">
        <v>1306</v>
      </c>
      <c r="P14" s="41"/>
      <c r="Q14" s="31" t="s">
        <v>1309</v>
      </c>
      <c r="R14" s="38" t="s">
        <v>1306</v>
      </c>
      <c r="S14" s="41"/>
      <c r="T14" s="31" t="s">
        <v>1309</v>
      </c>
      <c r="U14" s="38" t="s">
        <v>1306</v>
      </c>
      <c r="V14" s="41"/>
      <c r="W14" s="31" t="s">
        <v>1309</v>
      </c>
      <c r="X14" s="38" t="s">
        <v>1306</v>
      </c>
      <c r="Y14" s="41"/>
      <c r="Z14" s="31" t="s">
        <v>1309</v>
      </c>
      <c r="AA14" s="38" t="s">
        <v>1306</v>
      </c>
      <c r="AB14" s="41"/>
      <c r="AC14" s="31" t="s">
        <v>1309</v>
      </c>
      <c r="AD14" s="38" t="s">
        <v>1306</v>
      </c>
      <c r="AE14" s="41"/>
      <c r="AF14" s="31" t="s">
        <v>1309</v>
      </c>
      <c r="AG14" s="38" t="s">
        <v>1306</v>
      </c>
      <c r="AH14" s="41"/>
      <c r="AI14" s="31" t="s">
        <v>1309</v>
      </c>
      <c r="AJ14" s="38" t="s">
        <v>1306</v>
      </c>
      <c r="AK14" s="41"/>
      <c r="AL14" s="31" t="s">
        <v>1309</v>
      </c>
      <c r="AM14" s="38" t="s">
        <v>1306</v>
      </c>
      <c r="AN14" s="41"/>
      <c r="AO14" s="31" t="s">
        <v>1309</v>
      </c>
      <c r="AP14" s="38" t="s">
        <v>1306</v>
      </c>
      <c r="AQ14" s="41"/>
      <c r="AR14" s="31" t="s">
        <v>1309</v>
      </c>
      <c r="AS14" s="38" t="s">
        <v>1306</v>
      </c>
      <c r="AT14" s="39"/>
      <c r="AU14" s="40"/>
    </row>
    <row r="15" spans="1:47" ht="12.95" customHeight="1" x14ac:dyDescent="0.2">
      <c r="A15" s="7" t="s">
        <v>515</v>
      </c>
      <c r="B15" s="42" t="s">
        <v>914</v>
      </c>
      <c r="C15" s="46" t="s">
        <v>516</v>
      </c>
      <c r="D15" s="46">
        <v>140</v>
      </c>
      <c r="E15" s="44" t="s">
        <v>517</v>
      </c>
      <c r="F15" s="45"/>
      <c r="G15" s="46">
        <v>3</v>
      </c>
      <c r="H15" s="36"/>
      <c r="I15" s="37"/>
      <c r="J15" s="41"/>
      <c r="K15" s="31" t="s">
        <v>1309</v>
      </c>
      <c r="L15" s="38" t="s">
        <v>1306</v>
      </c>
      <c r="M15" s="41"/>
      <c r="N15" s="31" t="s">
        <v>1309</v>
      </c>
      <c r="O15" s="38" t="s">
        <v>1306</v>
      </c>
      <c r="P15" s="41"/>
      <c r="Q15" s="31" t="s">
        <v>1309</v>
      </c>
      <c r="R15" s="38" t="s">
        <v>1306</v>
      </c>
      <c r="S15" s="41"/>
      <c r="T15" s="31" t="s">
        <v>1309</v>
      </c>
      <c r="U15" s="38" t="s">
        <v>1306</v>
      </c>
      <c r="V15" s="41"/>
      <c r="W15" s="31" t="s">
        <v>1309</v>
      </c>
      <c r="X15" s="38" t="s">
        <v>1306</v>
      </c>
      <c r="Y15" s="41"/>
      <c r="Z15" s="31" t="s">
        <v>1309</v>
      </c>
      <c r="AA15" s="38" t="s">
        <v>1306</v>
      </c>
      <c r="AB15" s="41"/>
      <c r="AC15" s="31" t="s">
        <v>1309</v>
      </c>
      <c r="AD15" s="38" t="s">
        <v>1306</v>
      </c>
      <c r="AE15" s="41"/>
      <c r="AF15" s="31" t="s">
        <v>1309</v>
      </c>
      <c r="AG15" s="38" t="s">
        <v>1306</v>
      </c>
      <c r="AH15" s="41"/>
      <c r="AI15" s="31" t="s">
        <v>1309</v>
      </c>
      <c r="AJ15" s="38" t="s">
        <v>1306</v>
      </c>
      <c r="AK15" s="41"/>
      <c r="AL15" s="31" t="s">
        <v>1309</v>
      </c>
      <c r="AM15" s="38" t="s">
        <v>1306</v>
      </c>
      <c r="AN15" s="41"/>
      <c r="AO15" s="31" t="s">
        <v>1309</v>
      </c>
      <c r="AP15" s="38" t="s">
        <v>1306</v>
      </c>
      <c r="AQ15" s="41"/>
      <c r="AR15" s="31" t="s">
        <v>1309</v>
      </c>
      <c r="AS15" s="38" t="s">
        <v>1306</v>
      </c>
      <c r="AT15" s="39"/>
      <c r="AU15" s="40"/>
    </row>
    <row r="16" spans="1:47" ht="12.95" customHeight="1" x14ac:dyDescent="0.2">
      <c r="A16" s="7" t="s">
        <v>63</v>
      </c>
      <c r="B16" s="42" t="s">
        <v>915</v>
      </c>
      <c r="C16" s="7" t="s">
        <v>64</v>
      </c>
      <c r="D16" s="43" t="s">
        <v>62</v>
      </c>
      <c r="E16" s="47" t="s">
        <v>65</v>
      </c>
      <c r="F16" s="45"/>
      <c r="G16" s="7">
        <v>3</v>
      </c>
      <c r="H16" s="36"/>
      <c r="I16" s="37"/>
      <c r="J16" s="41"/>
      <c r="K16" s="31" t="s">
        <v>1309</v>
      </c>
      <c r="L16" s="38" t="s">
        <v>1306</v>
      </c>
      <c r="M16" s="41"/>
      <c r="N16" s="31" t="s">
        <v>1309</v>
      </c>
      <c r="O16" s="38" t="s">
        <v>1306</v>
      </c>
      <c r="P16" s="41"/>
      <c r="Q16" s="31" t="s">
        <v>1309</v>
      </c>
      <c r="R16" s="38" t="s">
        <v>1306</v>
      </c>
      <c r="S16" s="41"/>
      <c r="T16" s="31" t="s">
        <v>1309</v>
      </c>
      <c r="U16" s="38" t="s">
        <v>1306</v>
      </c>
      <c r="V16" s="41"/>
      <c r="W16" s="31" t="s">
        <v>1309</v>
      </c>
      <c r="X16" s="38" t="s">
        <v>1306</v>
      </c>
      <c r="Y16" s="41"/>
      <c r="Z16" s="31" t="s">
        <v>1309</v>
      </c>
      <c r="AA16" s="38" t="s">
        <v>1306</v>
      </c>
      <c r="AB16" s="41"/>
      <c r="AC16" s="31" t="s">
        <v>1309</v>
      </c>
      <c r="AD16" s="38" t="s">
        <v>1306</v>
      </c>
      <c r="AE16" s="41"/>
      <c r="AF16" s="31" t="s">
        <v>1309</v>
      </c>
      <c r="AG16" s="38" t="s">
        <v>1306</v>
      </c>
      <c r="AH16" s="41"/>
      <c r="AI16" s="31" t="s">
        <v>1309</v>
      </c>
      <c r="AJ16" s="38" t="s">
        <v>1306</v>
      </c>
      <c r="AK16" s="41"/>
      <c r="AL16" s="31" t="s">
        <v>1309</v>
      </c>
      <c r="AM16" s="38" t="s">
        <v>1306</v>
      </c>
      <c r="AN16" s="41"/>
      <c r="AO16" s="31" t="s">
        <v>1309</v>
      </c>
      <c r="AP16" s="38" t="s">
        <v>1306</v>
      </c>
      <c r="AQ16" s="41"/>
      <c r="AR16" s="31" t="s">
        <v>1309</v>
      </c>
      <c r="AS16" s="38" t="s">
        <v>1306</v>
      </c>
      <c r="AT16" s="39"/>
      <c r="AU16" s="40"/>
    </row>
    <row r="17" spans="1:47" ht="12.95" customHeight="1" x14ac:dyDescent="0.2">
      <c r="A17" s="7" t="s">
        <v>963</v>
      </c>
      <c r="B17" s="42" t="s">
        <v>910</v>
      </c>
      <c r="C17" s="7" t="s">
        <v>216</v>
      </c>
      <c r="D17" s="43" t="s">
        <v>214</v>
      </c>
      <c r="E17" s="44" t="s">
        <v>217</v>
      </c>
      <c r="F17" s="45"/>
      <c r="G17" s="7">
        <v>1</v>
      </c>
      <c r="H17" s="36"/>
      <c r="I17" s="37"/>
      <c r="J17" s="41"/>
      <c r="K17" s="31" t="s">
        <v>1309</v>
      </c>
      <c r="L17" s="38" t="s">
        <v>1306</v>
      </c>
      <c r="M17" s="41"/>
      <c r="N17" s="31" t="s">
        <v>1309</v>
      </c>
      <c r="O17" s="38" t="s">
        <v>1306</v>
      </c>
      <c r="P17" s="41"/>
      <c r="Q17" s="31" t="s">
        <v>1309</v>
      </c>
      <c r="R17" s="38" t="s">
        <v>1306</v>
      </c>
      <c r="S17" s="41"/>
      <c r="T17" s="31" t="s">
        <v>1309</v>
      </c>
      <c r="U17" s="38" t="s">
        <v>1306</v>
      </c>
      <c r="V17" s="41"/>
      <c r="W17" s="31" t="s">
        <v>1309</v>
      </c>
      <c r="X17" s="38" t="s">
        <v>1306</v>
      </c>
      <c r="Y17" s="41"/>
      <c r="Z17" s="31" t="s">
        <v>1309</v>
      </c>
      <c r="AA17" s="38" t="s">
        <v>1306</v>
      </c>
      <c r="AB17" s="41"/>
      <c r="AC17" s="31" t="s">
        <v>1309</v>
      </c>
      <c r="AD17" s="38" t="s">
        <v>1306</v>
      </c>
      <c r="AE17" s="41"/>
      <c r="AF17" s="31" t="s">
        <v>1309</v>
      </c>
      <c r="AG17" s="38" t="s">
        <v>1306</v>
      </c>
      <c r="AH17" s="41"/>
      <c r="AI17" s="31" t="s">
        <v>1309</v>
      </c>
      <c r="AJ17" s="38" t="s">
        <v>1306</v>
      </c>
      <c r="AK17" s="41"/>
      <c r="AL17" s="31" t="s">
        <v>1309</v>
      </c>
      <c r="AM17" s="38" t="s">
        <v>1306</v>
      </c>
      <c r="AN17" s="41"/>
      <c r="AO17" s="31" t="s">
        <v>1309</v>
      </c>
      <c r="AP17" s="38" t="s">
        <v>1306</v>
      </c>
      <c r="AQ17" s="41"/>
      <c r="AR17" s="31" t="s">
        <v>1309</v>
      </c>
      <c r="AS17" s="38" t="s">
        <v>1306</v>
      </c>
      <c r="AT17" s="39"/>
      <c r="AU17" s="40"/>
    </row>
    <row r="18" spans="1:47" ht="12.95" customHeight="1" x14ac:dyDescent="0.2">
      <c r="A18" s="7" t="s">
        <v>535</v>
      </c>
      <c r="B18" s="42" t="s">
        <v>911</v>
      </c>
      <c r="C18" s="46" t="s">
        <v>536</v>
      </c>
      <c r="D18" s="46">
        <v>147</v>
      </c>
      <c r="E18" s="44" t="s">
        <v>537</v>
      </c>
      <c r="F18" s="45"/>
      <c r="G18" s="7">
        <v>1</v>
      </c>
      <c r="H18" s="36"/>
      <c r="I18" s="37"/>
      <c r="J18" s="41"/>
      <c r="K18" s="31" t="s">
        <v>1309</v>
      </c>
      <c r="L18" s="38" t="s">
        <v>1306</v>
      </c>
      <c r="M18" s="41"/>
      <c r="N18" s="31" t="s">
        <v>1309</v>
      </c>
      <c r="O18" s="38" t="s">
        <v>1306</v>
      </c>
      <c r="P18" s="41"/>
      <c r="Q18" s="31" t="s">
        <v>1309</v>
      </c>
      <c r="R18" s="38" t="s">
        <v>1306</v>
      </c>
      <c r="S18" s="41"/>
      <c r="T18" s="31" t="s">
        <v>1309</v>
      </c>
      <c r="U18" s="38" t="s">
        <v>1306</v>
      </c>
      <c r="V18" s="41"/>
      <c r="W18" s="31" t="s">
        <v>1309</v>
      </c>
      <c r="X18" s="38" t="s">
        <v>1306</v>
      </c>
      <c r="Y18" s="41"/>
      <c r="Z18" s="31" t="s">
        <v>1309</v>
      </c>
      <c r="AA18" s="38" t="s">
        <v>1306</v>
      </c>
      <c r="AB18" s="41"/>
      <c r="AC18" s="31" t="s">
        <v>1309</v>
      </c>
      <c r="AD18" s="38" t="s">
        <v>1306</v>
      </c>
      <c r="AE18" s="41"/>
      <c r="AF18" s="31" t="s">
        <v>1309</v>
      </c>
      <c r="AG18" s="38" t="s">
        <v>1306</v>
      </c>
      <c r="AH18" s="41"/>
      <c r="AI18" s="31" t="s">
        <v>1309</v>
      </c>
      <c r="AJ18" s="38" t="s">
        <v>1306</v>
      </c>
      <c r="AK18" s="41"/>
      <c r="AL18" s="31" t="s">
        <v>1309</v>
      </c>
      <c r="AM18" s="38" t="s">
        <v>1306</v>
      </c>
      <c r="AN18" s="41"/>
      <c r="AO18" s="31" t="s">
        <v>1309</v>
      </c>
      <c r="AP18" s="38" t="s">
        <v>1306</v>
      </c>
      <c r="AQ18" s="41"/>
      <c r="AR18" s="31" t="s">
        <v>1309</v>
      </c>
      <c r="AS18" s="38" t="s">
        <v>1306</v>
      </c>
      <c r="AT18" s="39"/>
      <c r="AU18" s="40"/>
    </row>
    <row r="19" spans="1:47" ht="12.95" customHeight="1" x14ac:dyDescent="0.2">
      <c r="A19" s="7" t="s">
        <v>964</v>
      </c>
      <c r="B19" s="42" t="s">
        <v>911</v>
      </c>
      <c r="C19" s="7" t="s">
        <v>162</v>
      </c>
      <c r="D19" s="43" t="s">
        <v>160</v>
      </c>
      <c r="E19" s="44" t="s">
        <v>163</v>
      </c>
      <c r="F19" s="45"/>
      <c r="G19" s="7">
        <v>1</v>
      </c>
      <c r="H19" s="36"/>
      <c r="I19" s="37"/>
      <c r="J19" s="41"/>
      <c r="K19" s="31" t="s">
        <v>1309</v>
      </c>
      <c r="L19" s="38" t="s">
        <v>1306</v>
      </c>
      <c r="M19" s="41"/>
      <c r="N19" s="31" t="s">
        <v>1309</v>
      </c>
      <c r="O19" s="38" t="s">
        <v>1306</v>
      </c>
      <c r="P19" s="41"/>
      <c r="Q19" s="31" t="s">
        <v>1309</v>
      </c>
      <c r="R19" s="38" t="s">
        <v>1306</v>
      </c>
      <c r="S19" s="41"/>
      <c r="T19" s="31" t="s">
        <v>1309</v>
      </c>
      <c r="U19" s="38" t="s">
        <v>1306</v>
      </c>
      <c r="V19" s="41"/>
      <c r="W19" s="31" t="s">
        <v>1309</v>
      </c>
      <c r="X19" s="38" t="s">
        <v>1306</v>
      </c>
      <c r="Y19" s="41"/>
      <c r="Z19" s="31" t="s">
        <v>1309</v>
      </c>
      <c r="AA19" s="38" t="s">
        <v>1306</v>
      </c>
      <c r="AB19" s="41"/>
      <c r="AC19" s="31" t="s">
        <v>1309</v>
      </c>
      <c r="AD19" s="38" t="s">
        <v>1306</v>
      </c>
      <c r="AE19" s="41"/>
      <c r="AF19" s="31" t="s">
        <v>1309</v>
      </c>
      <c r="AG19" s="38" t="s">
        <v>1306</v>
      </c>
      <c r="AH19" s="41"/>
      <c r="AI19" s="31" t="s">
        <v>1309</v>
      </c>
      <c r="AJ19" s="38" t="s">
        <v>1306</v>
      </c>
      <c r="AK19" s="41"/>
      <c r="AL19" s="31" t="s">
        <v>1309</v>
      </c>
      <c r="AM19" s="38" t="s">
        <v>1306</v>
      </c>
      <c r="AN19" s="41"/>
      <c r="AO19" s="31" t="s">
        <v>1309</v>
      </c>
      <c r="AP19" s="38" t="s">
        <v>1306</v>
      </c>
      <c r="AQ19" s="41"/>
      <c r="AR19" s="31" t="s">
        <v>1309</v>
      </c>
      <c r="AS19" s="38" t="s">
        <v>1306</v>
      </c>
      <c r="AT19" s="39"/>
      <c r="AU19" s="40"/>
    </row>
    <row r="20" spans="1:47" ht="12.95" customHeight="1" x14ac:dyDescent="0.2">
      <c r="A20" s="7" t="s">
        <v>965</v>
      </c>
      <c r="B20" s="42" t="s">
        <v>917</v>
      </c>
      <c r="C20" s="7" t="s">
        <v>322</v>
      </c>
      <c r="D20" s="43" t="s">
        <v>321</v>
      </c>
      <c r="E20" s="44" t="s">
        <v>323</v>
      </c>
      <c r="F20" s="45"/>
      <c r="G20" s="7">
        <v>1</v>
      </c>
      <c r="H20" s="36"/>
      <c r="I20" s="37"/>
      <c r="J20" s="41"/>
      <c r="K20" s="31" t="s">
        <v>1309</v>
      </c>
      <c r="L20" s="38" t="s">
        <v>1306</v>
      </c>
      <c r="M20" s="41"/>
      <c r="N20" s="31" t="s">
        <v>1309</v>
      </c>
      <c r="O20" s="38" t="s">
        <v>1306</v>
      </c>
      <c r="P20" s="41"/>
      <c r="Q20" s="31" t="s">
        <v>1309</v>
      </c>
      <c r="R20" s="38" t="s">
        <v>1306</v>
      </c>
      <c r="S20" s="41"/>
      <c r="T20" s="31" t="s">
        <v>1309</v>
      </c>
      <c r="U20" s="38" t="s">
        <v>1306</v>
      </c>
      <c r="V20" s="41"/>
      <c r="W20" s="31" t="s">
        <v>1309</v>
      </c>
      <c r="X20" s="38" t="s">
        <v>1306</v>
      </c>
      <c r="Y20" s="41"/>
      <c r="Z20" s="31" t="s">
        <v>1309</v>
      </c>
      <c r="AA20" s="38" t="s">
        <v>1306</v>
      </c>
      <c r="AB20" s="41"/>
      <c r="AC20" s="31" t="s">
        <v>1309</v>
      </c>
      <c r="AD20" s="38" t="s">
        <v>1306</v>
      </c>
      <c r="AE20" s="41"/>
      <c r="AF20" s="31" t="s">
        <v>1309</v>
      </c>
      <c r="AG20" s="38" t="s">
        <v>1306</v>
      </c>
      <c r="AH20" s="41"/>
      <c r="AI20" s="31" t="s">
        <v>1309</v>
      </c>
      <c r="AJ20" s="38" t="s">
        <v>1306</v>
      </c>
      <c r="AK20" s="41"/>
      <c r="AL20" s="31" t="s">
        <v>1309</v>
      </c>
      <c r="AM20" s="38" t="s">
        <v>1306</v>
      </c>
      <c r="AN20" s="41"/>
      <c r="AO20" s="31" t="s">
        <v>1309</v>
      </c>
      <c r="AP20" s="38" t="s">
        <v>1306</v>
      </c>
      <c r="AQ20" s="41"/>
      <c r="AR20" s="31" t="s">
        <v>1309</v>
      </c>
      <c r="AS20" s="38" t="s">
        <v>1306</v>
      </c>
      <c r="AT20" s="39"/>
      <c r="AU20" s="40"/>
    </row>
    <row r="21" spans="1:47" ht="12.95" customHeight="1" x14ac:dyDescent="0.2">
      <c r="A21" s="7" t="s">
        <v>966</v>
      </c>
      <c r="B21" s="42" t="s">
        <v>910</v>
      </c>
      <c r="C21" s="46" t="s">
        <v>546</v>
      </c>
      <c r="D21" s="46">
        <v>151</v>
      </c>
      <c r="E21" s="44" t="s">
        <v>547</v>
      </c>
      <c r="F21" s="45"/>
      <c r="G21" s="46">
        <v>2</v>
      </c>
      <c r="H21" s="36"/>
      <c r="I21" s="37"/>
      <c r="J21" s="41"/>
      <c r="K21" s="31" t="s">
        <v>1309</v>
      </c>
      <c r="L21" s="38" t="s">
        <v>1306</v>
      </c>
      <c r="M21" s="41"/>
      <c r="N21" s="31" t="s">
        <v>1309</v>
      </c>
      <c r="O21" s="38" t="s">
        <v>1306</v>
      </c>
      <c r="P21" s="41"/>
      <c r="Q21" s="31" t="s">
        <v>1309</v>
      </c>
      <c r="R21" s="38" t="s">
        <v>1306</v>
      </c>
      <c r="S21" s="41"/>
      <c r="T21" s="31" t="s">
        <v>1309</v>
      </c>
      <c r="U21" s="38" t="s">
        <v>1306</v>
      </c>
      <c r="V21" s="41"/>
      <c r="W21" s="31" t="s">
        <v>1309</v>
      </c>
      <c r="X21" s="38" t="s">
        <v>1306</v>
      </c>
      <c r="Y21" s="41"/>
      <c r="Z21" s="31" t="s">
        <v>1309</v>
      </c>
      <c r="AA21" s="38" t="s">
        <v>1306</v>
      </c>
      <c r="AB21" s="41"/>
      <c r="AC21" s="31" t="s">
        <v>1309</v>
      </c>
      <c r="AD21" s="38" t="s">
        <v>1306</v>
      </c>
      <c r="AE21" s="41"/>
      <c r="AF21" s="31" t="s">
        <v>1309</v>
      </c>
      <c r="AG21" s="38" t="s">
        <v>1306</v>
      </c>
      <c r="AH21" s="41"/>
      <c r="AI21" s="31" t="s">
        <v>1309</v>
      </c>
      <c r="AJ21" s="38" t="s">
        <v>1306</v>
      </c>
      <c r="AK21" s="41"/>
      <c r="AL21" s="31" t="s">
        <v>1309</v>
      </c>
      <c r="AM21" s="38" t="s">
        <v>1306</v>
      </c>
      <c r="AN21" s="41"/>
      <c r="AO21" s="31" t="s">
        <v>1309</v>
      </c>
      <c r="AP21" s="38" t="s">
        <v>1306</v>
      </c>
      <c r="AQ21" s="41"/>
      <c r="AR21" s="31" t="s">
        <v>1309</v>
      </c>
      <c r="AS21" s="38" t="s">
        <v>1306</v>
      </c>
      <c r="AT21" s="39"/>
      <c r="AU21" s="40"/>
    </row>
    <row r="22" spans="1:47" ht="12.95" customHeight="1" x14ac:dyDescent="0.2">
      <c r="A22" s="7" t="s">
        <v>407</v>
      </c>
      <c r="B22" s="42" t="s">
        <v>915</v>
      </c>
      <c r="C22" s="46" t="s">
        <v>408</v>
      </c>
      <c r="D22" s="43" t="s">
        <v>406</v>
      </c>
      <c r="E22" s="44" t="s">
        <v>409</v>
      </c>
      <c r="F22" s="45"/>
      <c r="G22" s="7">
        <v>3</v>
      </c>
      <c r="H22" s="36"/>
      <c r="I22" s="37"/>
      <c r="J22" s="41"/>
      <c r="K22" s="31" t="s">
        <v>1309</v>
      </c>
      <c r="L22" s="38" t="s">
        <v>1306</v>
      </c>
      <c r="M22" s="41"/>
      <c r="N22" s="31" t="s">
        <v>1309</v>
      </c>
      <c r="O22" s="38" t="s">
        <v>1306</v>
      </c>
      <c r="P22" s="41"/>
      <c r="Q22" s="31" t="s">
        <v>1309</v>
      </c>
      <c r="R22" s="38" t="s">
        <v>1306</v>
      </c>
      <c r="S22" s="41"/>
      <c r="T22" s="31" t="s">
        <v>1309</v>
      </c>
      <c r="U22" s="38" t="s">
        <v>1306</v>
      </c>
      <c r="V22" s="41"/>
      <c r="W22" s="31" t="s">
        <v>1309</v>
      </c>
      <c r="X22" s="38" t="s">
        <v>1306</v>
      </c>
      <c r="Y22" s="41"/>
      <c r="Z22" s="31" t="s">
        <v>1309</v>
      </c>
      <c r="AA22" s="38" t="s">
        <v>1306</v>
      </c>
      <c r="AB22" s="41"/>
      <c r="AC22" s="31" t="s">
        <v>1309</v>
      </c>
      <c r="AD22" s="38" t="s">
        <v>1306</v>
      </c>
      <c r="AE22" s="41"/>
      <c r="AF22" s="31" t="s">
        <v>1309</v>
      </c>
      <c r="AG22" s="38" t="s">
        <v>1306</v>
      </c>
      <c r="AH22" s="41"/>
      <c r="AI22" s="31" t="s">
        <v>1309</v>
      </c>
      <c r="AJ22" s="38" t="s">
        <v>1306</v>
      </c>
      <c r="AK22" s="41"/>
      <c r="AL22" s="31" t="s">
        <v>1309</v>
      </c>
      <c r="AM22" s="38" t="s">
        <v>1306</v>
      </c>
      <c r="AN22" s="41"/>
      <c r="AO22" s="31" t="s">
        <v>1309</v>
      </c>
      <c r="AP22" s="38" t="s">
        <v>1306</v>
      </c>
      <c r="AQ22" s="41"/>
      <c r="AR22" s="31" t="s">
        <v>1309</v>
      </c>
      <c r="AS22" s="38" t="s">
        <v>1306</v>
      </c>
      <c r="AT22" s="39"/>
      <c r="AU22" s="40"/>
    </row>
    <row r="23" spans="1:47" ht="12.95" customHeight="1" x14ac:dyDescent="0.2">
      <c r="A23" s="7" t="s">
        <v>617</v>
      </c>
      <c r="B23" s="42" t="s">
        <v>910</v>
      </c>
      <c r="C23" s="46" t="s">
        <v>618</v>
      </c>
      <c r="D23" s="46">
        <v>177</v>
      </c>
      <c r="E23" s="44" t="s">
        <v>619</v>
      </c>
      <c r="F23" s="45"/>
      <c r="G23" s="46">
        <v>4</v>
      </c>
      <c r="H23" s="36"/>
      <c r="I23" s="37"/>
      <c r="J23" s="36"/>
      <c r="K23" s="31" t="s">
        <v>1309</v>
      </c>
      <c r="L23" s="38" t="s">
        <v>1306</v>
      </c>
      <c r="M23" s="36"/>
      <c r="N23" s="31" t="s">
        <v>1309</v>
      </c>
      <c r="O23" s="38" t="s">
        <v>1306</v>
      </c>
      <c r="P23" s="36"/>
      <c r="Q23" s="31" t="s">
        <v>1309</v>
      </c>
      <c r="R23" s="38" t="s">
        <v>1306</v>
      </c>
      <c r="S23" s="36"/>
      <c r="T23" s="31" t="s">
        <v>1309</v>
      </c>
      <c r="U23" s="38" t="s">
        <v>1306</v>
      </c>
      <c r="V23" s="36"/>
      <c r="W23" s="31" t="s">
        <v>1309</v>
      </c>
      <c r="X23" s="38" t="s">
        <v>1306</v>
      </c>
      <c r="Y23" s="36"/>
      <c r="Z23" s="31" t="s">
        <v>1309</v>
      </c>
      <c r="AA23" s="38" t="s">
        <v>1306</v>
      </c>
      <c r="AB23" s="36"/>
      <c r="AC23" s="31" t="s">
        <v>1309</v>
      </c>
      <c r="AD23" s="38" t="s">
        <v>1306</v>
      </c>
      <c r="AE23" s="36"/>
      <c r="AF23" s="31" t="s">
        <v>1309</v>
      </c>
      <c r="AG23" s="38" t="s">
        <v>1306</v>
      </c>
      <c r="AH23" s="36"/>
      <c r="AI23" s="31" t="s">
        <v>1309</v>
      </c>
      <c r="AJ23" s="38" t="s">
        <v>1306</v>
      </c>
      <c r="AK23" s="36"/>
      <c r="AL23" s="31" t="s">
        <v>1309</v>
      </c>
      <c r="AM23" s="38" t="s">
        <v>1306</v>
      </c>
      <c r="AN23" s="36"/>
      <c r="AO23" s="31" t="s">
        <v>1309</v>
      </c>
      <c r="AP23" s="38" t="s">
        <v>1306</v>
      </c>
      <c r="AQ23" s="36"/>
      <c r="AR23" s="31" t="s">
        <v>1309</v>
      </c>
      <c r="AS23" s="38" t="s">
        <v>1306</v>
      </c>
      <c r="AT23" s="39"/>
      <c r="AU23" s="40"/>
    </row>
    <row r="24" spans="1:47" ht="12.95" customHeight="1" x14ac:dyDescent="0.2">
      <c r="A24" s="7" t="s">
        <v>391</v>
      </c>
      <c r="B24" s="42" t="s">
        <v>914</v>
      </c>
      <c r="C24" s="46" t="s">
        <v>392</v>
      </c>
      <c r="D24" s="43" t="s">
        <v>390</v>
      </c>
      <c r="E24" s="44" t="s">
        <v>393</v>
      </c>
      <c r="F24" s="45"/>
      <c r="G24" s="7">
        <v>3</v>
      </c>
      <c r="H24" s="36"/>
      <c r="I24" s="37"/>
      <c r="J24" s="36"/>
      <c r="K24" s="31" t="s">
        <v>1309</v>
      </c>
      <c r="L24" s="38" t="s">
        <v>1306</v>
      </c>
      <c r="M24" s="36"/>
      <c r="N24" s="31" t="s">
        <v>1309</v>
      </c>
      <c r="O24" s="38" t="s">
        <v>1306</v>
      </c>
      <c r="P24" s="36"/>
      <c r="Q24" s="31" t="s">
        <v>1309</v>
      </c>
      <c r="R24" s="38" t="s">
        <v>1306</v>
      </c>
      <c r="S24" s="36"/>
      <c r="T24" s="31" t="s">
        <v>1309</v>
      </c>
      <c r="U24" s="38" t="s">
        <v>1306</v>
      </c>
      <c r="V24" s="36"/>
      <c r="W24" s="31" t="s">
        <v>1309</v>
      </c>
      <c r="X24" s="38" t="s">
        <v>1306</v>
      </c>
      <c r="Y24" s="36"/>
      <c r="Z24" s="31" t="s">
        <v>1309</v>
      </c>
      <c r="AA24" s="38" t="s">
        <v>1306</v>
      </c>
      <c r="AB24" s="36"/>
      <c r="AC24" s="31" t="s">
        <v>1309</v>
      </c>
      <c r="AD24" s="38" t="s">
        <v>1306</v>
      </c>
      <c r="AE24" s="36"/>
      <c r="AF24" s="31" t="s">
        <v>1309</v>
      </c>
      <c r="AG24" s="38" t="s">
        <v>1306</v>
      </c>
      <c r="AH24" s="36"/>
      <c r="AI24" s="31" t="s">
        <v>1309</v>
      </c>
      <c r="AJ24" s="38" t="s">
        <v>1306</v>
      </c>
      <c r="AK24" s="36"/>
      <c r="AL24" s="31" t="s">
        <v>1309</v>
      </c>
      <c r="AM24" s="38" t="s">
        <v>1306</v>
      </c>
      <c r="AN24" s="36"/>
      <c r="AO24" s="31" t="s">
        <v>1309</v>
      </c>
      <c r="AP24" s="38" t="s">
        <v>1306</v>
      </c>
      <c r="AQ24" s="36"/>
      <c r="AR24" s="31" t="s">
        <v>1309</v>
      </c>
      <c r="AS24" s="38" t="s">
        <v>1306</v>
      </c>
      <c r="AT24" s="39"/>
      <c r="AU24" s="40"/>
    </row>
    <row r="25" spans="1:47" ht="12.95" customHeight="1" x14ac:dyDescent="0.2">
      <c r="A25" s="7" t="s">
        <v>967</v>
      </c>
      <c r="B25" s="42" t="s">
        <v>912</v>
      </c>
      <c r="C25" s="46" t="s">
        <v>589</v>
      </c>
      <c r="D25" s="46">
        <v>167</v>
      </c>
      <c r="E25" s="44" t="s">
        <v>590</v>
      </c>
      <c r="F25" s="45"/>
      <c r="G25" s="46">
        <v>2</v>
      </c>
      <c r="H25" s="36"/>
      <c r="I25" s="37"/>
      <c r="J25" s="36"/>
      <c r="K25" s="31" t="s">
        <v>1309</v>
      </c>
      <c r="L25" s="38" t="s">
        <v>1306</v>
      </c>
      <c r="M25" s="36"/>
      <c r="N25" s="31" t="s">
        <v>1309</v>
      </c>
      <c r="O25" s="38" t="s">
        <v>1306</v>
      </c>
      <c r="P25" s="36"/>
      <c r="Q25" s="31" t="s">
        <v>1309</v>
      </c>
      <c r="R25" s="38" t="s">
        <v>1306</v>
      </c>
      <c r="S25" s="36"/>
      <c r="T25" s="31" t="s">
        <v>1309</v>
      </c>
      <c r="U25" s="38" t="s">
        <v>1306</v>
      </c>
      <c r="V25" s="36"/>
      <c r="W25" s="31" t="s">
        <v>1309</v>
      </c>
      <c r="X25" s="38" t="s">
        <v>1306</v>
      </c>
      <c r="Y25" s="36"/>
      <c r="Z25" s="31" t="s">
        <v>1309</v>
      </c>
      <c r="AA25" s="38" t="s">
        <v>1306</v>
      </c>
      <c r="AB25" s="36"/>
      <c r="AC25" s="31" t="s">
        <v>1309</v>
      </c>
      <c r="AD25" s="38" t="s">
        <v>1306</v>
      </c>
      <c r="AE25" s="36"/>
      <c r="AF25" s="31" t="s">
        <v>1309</v>
      </c>
      <c r="AG25" s="38" t="s">
        <v>1306</v>
      </c>
      <c r="AH25" s="36"/>
      <c r="AI25" s="31" t="s">
        <v>1309</v>
      </c>
      <c r="AJ25" s="38" t="s">
        <v>1306</v>
      </c>
      <c r="AK25" s="36"/>
      <c r="AL25" s="31" t="s">
        <v>1309</v>
      </c>
      <c r="AM25" s="38" t="s">
        <v>1306</v>
      </c>
      <c r="AN25" s="36"/>
      <c r="AO25" s="31" t="s">
        <v>1309</v>
      </c>
      <c r="AP25" s="38" t="s">
        <v>1306</v>
      </c>
      <c r="AQ25" s="36"/>
      <c r="AR25" s="31" t="s">
        <v>1309</v>
      </c>
      <c r="AS25" s="38" t="s">
        <v>1306</v>
      </c>
      <c r="AT25" s="39"/>
      <c r="AU25" s="40"/>
    </row>
    <row r="26" spans="1:47" ht="12.95" customHeight="1" x14ac:dyDescent="0.2">
      <c r="A26" s="7" t="s">
        <v>968</v>
      </c>
      <c r="B26" s="42" t="s">
        <v>918</v>
      </c>
      <c r="C26" s="46" t="s">
        <v>581</v>
      </c>
      <c r="D26" s="46">
        <v>164</v>
      </c>
      <c r="E26" s="44" t="s">
        <v>582</v>
      </c>
      <c r="F26" s="45"/>
      <c r="G26" s="46">
        <v>1</v>
      </c>
      <c r="H26" s="36"/>
      <c r="I26" s="37"/>
      <c r="J26" s="41"/>
      <c r="K26" s="31" t="s">
        <v>1309</v>
      </c>
      <c r="L26" s="38" t="s">
        <v>1306</v>
      </c>
      <c r="M26" s="41"/>
      <c r="N26" s="31" t="s">
        <v>1309</v>
      </c>
      <c r="O26" s="38" t="s">
        <v>1306</v>
      </c>
      <c r="P26" s="41"/>
      <c r="Q26" s="31" t="s">
        <v>1309</v>
      </c>
      <c r="R26" s="38" t="s">
        <v>1306</v>
      </c>
      <c r="S26" s="41"/>
      <c r="T26" s="31" t="s">
        <v>1309</v>
      </c>
      <c r="U26" s="38" t="s">
        <v>1306</v>
      </c>
      <c r="V26" s="41"/>
      <c r="W26" s="31" t="s">
        <v>1309</v>
      </c>
      <c r="X26" s="38" t="s">
        <v>1306</v>
      </c>
      <c r="Y26" s="41"/>
      <c r="Z26" s="31" t="s">
        <v>1309</v>
      </c>
      <c r="AA26" s="38" t="s">
        <v>1306</v>
      </c>
      <c r="AB26" s="41"/>
      <c r="AC26" s="31" t="s">
        <v>1309</v>
      </c>
      <c r="AD26" s="38" t="s">
        <v>1306</v>
      </c>
      <c r="AE26" s="41"/>
      <c r="AF26" s="31" t="s">
        <v>1309</v>
      </c>
      <c r="AG26" s="38" t="s">
        <v>1306</v>
      </c>
      <c r="AH26" s="41"/>
      <c r="AI26" s="31" t="s">
        <v>1309</v>
      </c>
      <c r="AJ26" s="38" t="s">
        <v>1306</v>
      </c>
      <c r="AK26" s="41"/>
      <c r="AL26" s="31" t="s">
        <v>1309</v>
      </c>
      <c r="AM26" s="38" t="s">
        <v>1306</v>
      </c>
      <c r="AN26" s="41"/>
      <c r="AO26" s="31" t="s">
        <v>1309</v>
      </c>
      <c r="AP26" s="38" t="s">
        <v>1306</v>
      </c>
      <c r="AQ26" s="41"/>
      <c r="AR26" s="31" t="s">
        <v>1309</v>
      </c>
      <c r="AS26" s="38" t="s">
        <v>1306</v>
      </c>
      <c r="AT26" s="39"/>
      <c r="AU26" s="40"/>
    </row>
    <row r="27" spans="1:47" ht="12.95" customHeight="1" x14ac:dyDescent="0.2">
      <c r="A27" s="7" t="s">
        <v>94</v>
      </c>
      <c r="B27" s="42" t="s">
        <v>910</v>
      </c>
      <c r="C27" s="7" t="s">
        <v>95</v>
      </c>
      <c r="D27" s="43" t="s">
        <v>93</v>
      </c>
      <c r="E27" s="47" t="s">
        <v>96</v>
      </c>
      <c r="F27" s="45"/>
      <c r="G27" s="46">
        <v>2</v>
      </c>
      <c r="H27" s="36"/>
      <c r="I27" s="37"/>
      <c r="J27" s="36"/>
      <c r="K27" s="31" t="s">
        <v>1309</v>
      </c>
      <c r="L27" s="38" t="s">
        <v>1306</v>
      </c>
      <c r="M27" s="36"/>
      <c r="N27" s="31" t="s">
        <v>1309</v>
      </c>
      <c r="O27" s="38" t="s">
        <v>1306</v>
      </c>
      <c r="P27" s="36"/>
      <c r="Q27" s="31" t="s">
        <v>1309</v>
      </c>
      <c r="R27" s="38" t="s">
        <v>1306</v>
      </c>
      <c r="S27" s="36"/>
      <c r="T27" s="31" t="s">
        <v>1309</v>
      </c>
      <c r="U27" s="38" t="s">
        <v>1306</v>
      </c>
      <c r="V27" s="36"/>
      <c r="W27" s="31" t="s">
        <v>1309</v>
      </c>
      <c r="X27" s="38" t="s">
        <v>1306</v>
      </c>
      <c r="Y27" s="36"/>
      <c r="Z27" s="31" t="s">
        <v>1309</v>
      </c>
      <c r="AA27" s="38" t="s">
        <v>1306</v>
      </c>
      <c r="AB27" s="36"/>
      <c r="AC27" s="31" t="s">
        <v>1309</v>
      </c>
      <c r="AD27" s="38" t="s">
        <v>1306</v>
      </c>
      <c r="AE27" s="36"/>
      <c r="AF27" s="31" t="s">
        <v>1309</v>
      </c>
      <c r="AG27" s="38" t="s">
        <v>1306</v>
      </c>
      <c r="AH27" s="36"/>
      <c r="AI27" s="31" t="s">
        <v>1309</v>
      </c>
      <c r="AJ27" s="38" t="s">
        <v>1306</v>
      </c>
      <c r="AK27" s="36"/>
      <c r="AL27" s="31" t="s">
        <v>1309</v>
      </c>
      <c r="AM27" s="38" t="s">
        <v>1306</v>
      </c>
      <c r="AN27" s="36"/>
      <c r="AO27" s="31" t="s">
        <v>1309</v>
      </c>
      <c r="AP27" s="38" t="s">
        <v>1306</v>
      </c>
      <c r="AQ27" s="36"/>
      <c r="AR27" s="31" t="s">
        <v>1309</v>
      </c>
      <c r="AS27" s="38" t="s">
        <v>1306</v>
      </c>
      <c r="AT27" s="39"/>
      <c r="AU27" s="40"/>
    </row>
    <row r="28" spans="1:47" ht="12.95" customHeight="1" x14ac:dyDescent="0.2">
      <c r="A28" s="7" t="s">
        <v>526</v>
      </c>
      <c r="B28" s="42" t="s">
        <v>912</v>
      </c>
      <c r="C28" s="46" t="s">
        <v>527</v>
      </c>
      <c r="D28" s="46">
        <v>144</v>
      </c>
      <c r="E28" s="44" t="s">
        <v>528</v>
      </c>
      <c r="F28" s="45"/>
      <c r="G28" s="7">
        <v>1</v>
      </c>
      <c r="H28" s="36"/>
      <c r="I28" s="37"/>
      <c r="J28" s="41"/>
      <c r="K28" s="31" t="s">
        <v>1309</v>
      </c>
      <c r="L28" s="38" t="s">
        <v>1306</v>
      </c>
      <c r="M28" s="41"/>
      <c r="N28" s="31" t="s">
        <v>1309</v>
      </c>
      <c r="O28" s="38" t="s">
        <v>1306</v>
      </c>
      <c r="P28" s="41"/>
      <c r="Q28" s="31" t="s">
        <v>1309</v>
      </c>
      <c r="R28" s="38" t="s">
        <v>1306</v>
      </c>
      <c r="S28" s="41"/>
      <c r="T28" s="31" t="s">
        <v>1309</v>
      </c>
      <c r="U28" s="38" t="s">
        <v>1306</v>
      </c>
      <c r="V28" s="41"/>
      <c r="W28" s="31" t="s">
        <v>1309</v>
      </c>
      <c r="X28" s="38" t="s">
        <v>1306</v>
      </c>
      <c r="Y28" s="41"/>
      <c r="Z28" s="31" t="s">
        <v>1309</v>
      </c>
      <c r="AA28" s="38" t="s">
        <v>1306</v>
      </c>
      <c r="AB28" s="41"/>
      <c r="AC28" s="31" t="s">
        <v>1309</v>
      </c>
      <c r="AD28" s="38" t="s">
        <v>1306</v>
      </c>
      <c r="AE28" s="41"/>
      <c r="AF28" s="31" t="s">
        <v>1309</v>
      </c>
      <c r="AG28" s="38" t="s">
        <v>1306</v>
      </c>
      <c r="AH28" s="41"/>
      <c r="AI28" s="31" t="s">
        <v>1309</v>
      </c>
      <c r="AJ28" s="38" t="s">
        <v>1306</v>
      </c>
      <c r="AK28" s="41"/>
      <c r="AL28" s="31" t="s">
        <v>1309</v>
      </c>
      <c r="AM28" s="38" t="s">
        <v>1306</v>
      </c>
      <c r="AN28" s="41"/>
      <c r="AO28" s="31" t="s">
        <v>1309</v>
      </c>
      <c r="AP28" s="38" t="s">
        <v>1306</v>
      </c>
      <c r="AQ28" s="41"/>
      <c r="AR28" s="31" t="s">
        <v>1309</v>
      </c>
      <c r="AS28" s="38" t="s">
        <v>1306</v>
      </c>
      <c r="AT28" s="39"/>
      <c r="AU28" s="40"/>
    </row>
    <row r="29" spans="1:47" ht="12.95" customHeight="1" x14ac:dyDescent="0.2">
      <c r="A29" s="7" t="s">
        <v>82</v>
      </c>
      <c r="B29" s="42" t="s">
        <v>907</v>
      </c>
      <c r="C29" s="7" t="s">
        <v>83</v>
      </c>
      <c r="D29" s="43" t="s">
        <v>81</v>
      </c>
      <c r="E29" s="47" t="s">
        <v>84</v>
      </c>
      <c r="F29" s="45"/>
      <c r="G29" s="46">
        <v>1</v>
      </c>
      <c r="H29" s="36"/>
      <c r="I29" s="37"/>
      <c r="J29" s="41"/>
      <c r="K29" s="31" t="s">
        <v>1309</v>
      </c>
      <c r="L29" s="38" t="s">
        <v>1306</v>
      </c>
      <c r="M29" s="41"/>
      <c r="N29" s="31" t="s">
        <v>1309</v>
      </c>
      <c r="O29" s="38" t="s">
        <v>1306</v>
      </c>
      <c r="P29" s="41"/>
      <c r="Q29" s="31" t="s">
        <v>1309</v>
      </c>
      <c r="R29" s="38" t="s">
        <v>1306</v>
      </c>
      <c r="S29" s="41"/>
      <c r="T29" s="31" t="s">
        <v>1309</v>
      </c>
      <c r="U29" s="38" t="s">
        <v>1306</v>
      </c>
      <c r="V29" s="41"/>
      <c r="W29" s="31" t="s">
        <v>1309</v>
      </c>
      <c r="X29" s="38" t="s">
        <v>1306</v>
      </c>
      <c r="Y29" s="41"/>
      <c r="Z29" s="31" t="s">
        <v>1309</v>
      </c>
      <c r="AA29" s="38" t="s">
        <v>1306</v>
      </c>
      <c r="AB29" s="41"/>
      <c r="AC29" s="31" t="s">
        <v>1309</v>
      </c>
      <c r="AD29" s="38" t="s">
        <v>1306</v>
      </c>
      <c r="AE29" s="41"/>
      <c r="AF29" s="31" t="s">
        <v>1309</v>
      </c>
      <c r="AG29" s="38" t="s">
        <v>1306</v>
      </c>
      <c r="AH29" s="41"/>
      <c r="AI29" s="31" t="s">
        <v>1309</v>
      </c>
      <c r="AJ29" s="38" t="s">
        <v>1306</v>
      </c>
      <c r="AK29" s="41"/>
      <c r="AL29" s="31" t="s">
        <v>1309</v>
      </c>
      <c r="AM29" s="38" t="s">
        <v>1306</v>
      </c>
      <c r="AN29" s="41"/>
      <c r="AO29" s="31" t="s">
        <v>1309</v>
      </c>
      <c r="AP29" s="38" t="s">
        <v>1306</v>
      </c>
      <c r="AQ29" s="41"/>
      <c r="AR29" s="31" t="s">
        <v>1309</v>
      </c>
      <c r="AS29" s="38" t="s">
        <v>1306</v>
      </c>
      <c r="AT29" s="39"/>
      <c r="AU29" s="40"/>
    </row>
    <row r="30" spans="1:47" ht="12.95" customHeight="1" x14ac:dyDescent="0.2">
      <c r="A30" s="7" t="s">
        <v>969</v>
      </c>
      <c r="B30" s="42" t="s">
        <v>910</v>
      </c>
      <c r="C30" s="46" t="s">
        <v>654</v>
      </c>
      <c r="D30" s="46">
        <v>184</v>
      </c>
      <c r="E30" s="48" t="s">
        <v>644</v>
      </c>
      <c r="F30" s="49"/>
      <c r="G30" s="46">
        <v>3</v>
      </c>
      <c r="H30" s="36"/>
      <c r="I30" s="37"/>
      <c r="J30" s="36"/>
      <c r="K30" s="31" t="s">
        <v>1309</v>
      </c>
      <c r="L30" s="38" t="s">
        <v>1306</v>
      </c>
      <c r="M30" s="36"/>
      <c r="N30" s="31" t="s">
        <v>1309</v>
      </c>
      <c r="O30" s="38" t="s">
        <v>1306</v>
      </c>
      <c r="P30" s="36"/>
      <c r="Q30" s="31" t="s">
        <v>1309</v>
      </c>
      <c r="R30" s="38" t="s">
        <v>1306</v>
      </c>
      <c r="S30" s="36"/>
      <c r="T30" s="31" t="s">
        <v>1309</v>
      </c>
      <c r="U30" s="38" t="s">
        <v>1306</v>
      </c>
      <c r="V30" s="36"/>
      <c r="W30" s="31" t="s">
        <v>1309</v>
      </c>
      <c r="X30" s="38" t="s">
        <v>1306</v>
      </c>
      <c r="Y30" s="36"/>
      <c r="Z30" s="31" t="s">
        <v>1309</v>
      </c>
      <c r="AA30" s="38" t="s">
        <v>1306</v>
      </c>
      <c r="AB30" s="36"/>
      <c r="AC30" s="31" t="s">
        <v>1309</v>
      </c>
      <c r="AD30" s="38" t="s">
        <v>1306</v>
      </c>
      <c r="AE30" s="36"/>
      <c r="AF30" s="31" t="s">
        <v>1309</v>
      </c>
      <c r="AG30" s="38" t="s">
        <v>1306</v>
      </c>
      <c r="AH30" s="36"/>
      <c r="AI30" s="31" t="s">
        <v>1309</v>
      </c>
      <c r="AJ30" s="38" t="s">
        <v>1306</v>
      </c>
      <c r="AK30" s="36"/>
      <c r="AL30" s="31" t="s">
        <v>1309</v>
      </c>
      <c r="AM30" s="38" t="s">
        <v>1306</v>
      </c>
      <c r="AN30" s="36"/>
      <c r="AO30" s="31" t="s">
        <v>1309</v>
      </c>
      <c r="AP30" s="38" t="s">
        <v>1306</v>
      </c>
      <c r="AQ30" s="36"/>
      <c r="AR30" s="31" t="s">
        <v>1309</v>
      </c>
      <c r="AS30" s="38" t="s">
        <v>1306</v>
      </c>
      <c r="AT30" s="39"/>
      <c r="AU30" s="40"/>
    </row>
    <row r="31" spans="1:47" ht="12.95" customHeight="1" x14ac:dyDescent="0.2">
      <c r="A31" s="7" t="s">
        <v>1014</v>
      </c>
      <c r="B31" s="42" t="s">
        <v>913</v>
      </c>
      <c r="C31" s="46" t="s">
        <v>555</v>
      </c>
      <c r="D31" s="46">
        <v>154</v>
      </c>
      <c r="E31" s="44" t="s">
        <v>556</v>
      </c>
      <c r="F31" s="45"/>
      <c r="G31" s="7">
        <v>1</v>
      </c>
      <c r="H31" s="36"/>
      <c r="I31" s="37"/>
      <c r="J31" s="41"/>
      <c r="K31" s="31" t="s">
        <v>1309</v>
      </c>
      <c r="L31" s="38" t="s">
        <v>1306</v>
      </c>
      <c r="M31" s="41"/>
      <c r="N31" s="31" t="s">
        <v>1309</v>
      </c>
      <c r="O31" s="38" t="s">
        <v>1306</v>
      </c>
      <c r="P31" s="41"/>
      <c r="Q31" s="31" t="s">
        <v>1309</v>
      </c>
      <c r="R31" s="38" t="s">
        <v>1306</v>
      </c>
      <c r="S31" s="41"/>
      <c r="T31" s="31" t="s">
        <v>1309</v>
      </c>
      <c r="U31" s="38" t="s">
        <v>1306</v>
      </c>
      <c r="V31" s="41"/>
      <c r="W31" s="31" t="s">
        <v>1309</v>
      </c>
      <c r="X31" s="38" t="s">
        <v>1306</v>
      </c>
      <c r="Y31" s="41"/>
      <c r="Z31" s="31" t="s">
        <v>1309</v>
      </c>
      <c r="AA31" s="38" t="s">
        <v>1306</v>
      </c>
      <c r="AB31" s="41"/>
      <c r="AC31" s="31" t="s">
        <v>1309</v>
      </c>
      <c r="AD31" s="38" t="s">
        <v>1306</v>
      </c>
      <c r="AE31" s="41"/>
      <c r="AF31" s="31" t="s">
        <v>1309</v>
      </c>
      <c r="AG31" s="38" t="s">
        <v>1306</v>
      </c>
      <c r="AH31" s="41"/>
      <c r="AI31" s="31" t="s">
        <v>1309</v>
      </c>
      <c r="AJ31" s="38" t="s">
        <v>1306</v>
      </c>
      <c r="AK31" s="41"/>
      <c r="AL31" s="31" t="s">
        <v>1309</v>
      </c>
      <c r="AM31" s="38" t="s">
        <v>1306</v>
      </c>
      <c r="AN31" s="41"/>
      <c r="AO31" s="31" t="s">
        <v>1309</v>
      </c>
      <c r="AP31" s="38" t="s">
        <v>1306</v>
      </c>
      <c r="AQ31" s="41"/>
      <c r="AR31" s="31" t="s">
        <v>1309</v>
      </c>
      <c r="AS31" s="38" t="s">
        <v>1306</v>
      </c>
      <c r="AT31" s="39"/>
      <c r="AU31" s="40"/>
    </row>
    <row r="32" spans="1:47" ht="12.95" customHeight="1" x14ac:dyDescent="0.2">
      <c r="A32" s="7" t="s">
        <v>485</v>
      </c>
      <c r="B32" s="42" t="s">
        <v>912</v>
      </c>
      <c r="C32" s="46" t="s">
        <v>486</v>
      </c>
      <c r="D32" s="46">
        <v>130</v>
      </c>
      <c r="E32" s="44" t="s">
        <v>487</v>
      </c>
      <c r="F32" s="45"/>
      <c r="G32" s="46">
        <v>2</v>
      </c>
      <c r="H32" s="36"/>
      <c r="I32" s="37"/>
      <c r="J32" s="41"/>
      <c r="K32" s="31" t="s">
        <v>1309</v>
      </c>
      <c r="L32" s="38" t="s">
        <v>1306</v>
      </c>
      <c r="M32" s="41"/>
      <c r="N32" s="31" t="s">
        <v>1309</v>
      </c>
      <c r="O32" s="38" t="s">
        <v>1306</v>
      </c>
      <c r="P32" s="41"/>
      <c r="Q32" s="31" t="s">
        <v>1309</v>
      </c>
      <c r="R32" s="38" t="s">
        <v>1306</v>
      </c>
      <c r="S32" s="41"/>
      <c r="T32" s="31" t="s">
        <v>1309</v>
      </c>
      <c r="U32" s="38" t="s">
        <v>1306</v>
      </c>
      <c r="V32" s="41"/>
      <c r="W32" s="31" t="s">
        <v>1309</v>
      </c>
      <c r="X32" s="38" t="s">
        <v>1306</v>
      </c>
      <c r="Y32" s="41"/>
      <c r="Z32" s="31" t="s">
        <v>1309</v>
      </c>
      <c r="AA32" s="38" t="s">
        <v>1306</v>
      </c>
      <c r="AB32" s="41"/>
      <c r="AC32" s="31" t="s">
        <v>1309</v>
      </c>
      <c r="AD32" s="38" t="s">
        <v>1306</v>
      </c>
      <c r="AE32" s="41"/>
      <c r="AF32" s="31" t="s">
        <v>1309</v>
      </c>
      <c r="AG32" s="38" t="s">
        <v>1306</v>
      </c>
      <c r="AH32" s="41"/>
      <c r="AI32" s="31" t="s">
        <v>1309</v>
      </c>
      <c r="AJ32" s="38" t="s">
        <v>1306</v>
      </c>
      <c r="AK32" s="41"/>
      <c r="AL32" s="31" t="s">
        <v>1309</v>
      </c>
      <c r="AM32" s="38" t="s">
        <v>1306</v>
      </c>
      <c r="AN32" s="41"/>
      <c r="AO32" s="31" t="s">
        <v>1309</v>
      </c>
      <c r="AP32" s="38" t="s">
        <v>1306</v>
      </c>
      <c r="AQ32" s="41"/>
      <c r="AR32" s="31" t="s">
        <v>1309</v>
      </c>
      <c r="AS32" s="38" t="s">
        <v>1306</v>
      </c>
      <c r="AT32" s="39"/>
      <c r="AU32" s="40"/>
    </row>
    <row r="33" spans="1:47" ht="12.95" customHeight="1" x14ac:dyDescent="0.2">
      <c r="A33" s="7" t="s">
        <v>970</v>
      </c>
      <c r="B33" s="42" t="s">
        <v>906</v>
      </c>
      <c r="C33" s="46" t="s">
        <v>538</v>
      </c>
      <c r="D33" s="46">
        <v>148</v>
      </c>
      <c r="E33" s="44" t="s">
        <v>539</v>
      </c>
      <c r="F33" s="45"/>
      <c r="G33" s="46">
        <v>5</v>
      </c>
      <c r="H33" s="36"/>
      <c r="I33" s="37"/>
      <c r="J33" s="41"/>
      <c r="K33" s="31" t="s">
        <v>1309</v>
      </c>
      <c r="L33" s="38" t="s">
        <v>1306</v>
      </c>
      <c r="M33" s="41"/>
      <c r="N33" s="31" t="s">
        <v>1309</v>
      </c>
      <c r="O33" s="38" t="s">
        <v>1306</v>
      </c>
      <c r="P33" s="41"/>
      <c r="Q33" s="31" t="s">
        <v>1309</v>
      </c>
      <c r="R33" s="38" t="s">
        <v>1306</v>
      </c>
      <c r="S33" s="41"/>
      <c r="T33" s="31" t="s">
        <v>1309</v>
      </c>
      <c r="U33" s="38" t="s">
        <v>1306</v>
      </c>
      <c r="V33" s="41"/>
      <c r="W33" s="31" t="s">
        <v>1309</v>
      </c>
      <c r="X33" s="38" t="s">
        <v>1306</v>
      </c>
      <c r="Y33" s="41"/>
      <c r="Z33" s="31" t="s">
        <v>1309</v>
      </c>
      <c r="AA33" s="38" t="s">
        <v>1306</v>
      </c>
      <c r="AB33" s="41"/>
      <c r="AC33" s="31" t="s">
        <v>1309</v>
      </c>
      <c r="AD33" s="38" t="s">
        <v>1306</v>
      </c>
      <c r="AE33" s="41"/>
      <c r="AF33" s="31" t="s">
        <v>1309</v>
      </c>
      <c r="AG33" s="38" t="s">
        <v>1306</v>
      </c>
      <c r="AH33" s="41"/>
      <c r="AI33" s="31" t="s">
        <v>1309</v>
      </c>
      <c r="AJ33" s="38" t="s">
        <v>1306</v>
      </c>
      <c r="AK33" s="41"/>
      <c r="AL33" s="31" t="s">
        <v>1309</v>
      </c>
      <c r="AM33" s="38" t="s">
        <v>1306</v>
      </c>
      <c r="AN33" s="41"/>
      <c r="AO33" s="31" t="s">
        <v>1309</v>
      </c>
      <c r="AP33" s="38" t="s">
        <v>1306</v>
      </c>
      <c r="AQ33" s="41"/>
      <c r="AR33" s="31" t="s">
        <v>1309</v>
      </c>
      <c r="AS33" s="38" t="s">
        <v>1306</v>
      </c>
      <c r="AT33" s="39"/>
      <c r="AU33" s="40"/>
    </row>
    <row r="34" spans="1:47" ht="12.95" customHeight="1" x14ac:dyDescent="0.2">
      <c r="A34" s="7" t="s">
        <v>114</v>
      </c>
      <c r="B34" s="42" t="s">
        <v>909</v>
      </c>
      <c r="C34" s="7" t="s">
        <v>115</v>
      </c>
      <c r="D34" s="43" t="s">
        <v>113</v>
      </c>
      <c r="E34" s="44" t="s">
        <v>116</v>
      </c>
      <c r="F34" s="45"/>
      <c r="G34" s="7">
        <v>3</v>
      </c>
      <c r="H34" s="36"/>
      <c r="I34" s="37"/>
      <c r="J34" s="37"/>
      <c r="K34" s="31" t="s">
        <v>1309</v>
      </c>
      <c r="L34" s="38" t="s">
        <v>1306</v>
      </c>
      <c r="M34" s="37"/>
      <c r="N34" s="31" t="s">
        <v>1309</v>
      </c>
      <c r="O34" s="38" t="s">
        <v>1306</v>
      </c>
      <c r="P34" s="37"/>
      <c r="Q34" s="31" t="s">
        <v>1309</v>
      </c>
      <c r="R34" s="38" t="s">
        <v>1306</v>
      </c>
      <c r="S34" s="37"/>
      <c r="T34" s="31" t="s">
        <v>1309</v>
      </c>
      <c r="U34" s="38" t="s">
        <v>1306</v>
      </c>
      <c r="V34" s="37"/>
      <c r="W34" s="31" t="s">
        <v>1309</v>
      </c>
      <c r="X34" s="38" t="s">
        <v>1306</v>
      </c>
      <c r="Y34" s="37"/>
      <c r="Z34" s="31" t="s">
        <v>1309</v>
      </c>
      <c r="AA34" s="38" t="s">
        <v>1306</v>
      </c>
      <c r="AB34" s="37"/>
      <c r="AC34" s="31" t="s">
        <v>1309</v>
      </c>
      <c r="AD34" s="38" t="s">
        <v>1306</v>
      </c>
      <c r="AE34" s="37"/>
      <c r="AF34" s="31" t="s">
        <v>1309</v>
      </c>
      <c r="AG34" s="38" t="s">
        <v>1306</v>
      </c>
      <c r="AH34" s="37"/>
      <c r="AI34" s="31" t="s">
        <v>1309</v>
      </c>
      <c r="AJ34" s="38" t="s">
        <v>1306</v>
      </c>
      <c r="AK34" s="37"/>
      <c r="AL34" s="31" t="s">
        <v>1309</v>
      </c>
      <c r="AM34" s="38" t="s">
        <v>1306</v>
      </c>
      <c r="AN34" s="37"/>
      <c r="AO34" s="31" t="s">
        <v>1309</v>
      </c>
      <c r="AP34" s="38" t="s">
        <v>1306</v>
      </c>
      <c r="AQ34" s="37"/>
      <c r="AR34" s="31" t="s">
        <v>1309</v>
      </c>
      <c r="AS34" s="38" t="s">
        <v>1306</v>
      </c>
      <c r="AT34" s="39"/>
      <c r="AU34" s="40"/>
    </row>
    <row r="35" spans="1:47" ht="12.95" customHeight="1" x14ac:dyDescent="0.2">
      <c r="A35" s="7" t="s">
        <v>919</v>
      </c>
      <c r="B35" s="42" t="s">
        <v>910</v>
      </c>
      <c r="C35" s="46" t="s">
        <v>622</v>
      </c>
      <c r="D35" s="46">
        <v>179</v>
      </c>
      <c r="E35" s="44" t="s">
        <v>623</v>
      </c>
      <c r="F35" s="45"/>
      <c r="G35" s="46">
        <v>1</v>
      </c>
      <c r="H35" s="36"/>
      <c r="I35" s="37"/>
      <c r="J35" s="41"/>
      <c r="K35" s="31" t="s">
        <v>1309</v>
      </c>
      <c r="L35" s="38" t="s">
        <v>1306</v>
      </c>
      <c r="M35" s="41"/>
      <c r="N35" s="31" t="s">
        <v>1309</v>
      </c>
      <c r="O35" s="38" t="s">
        <v>1306</v>
      </c>
      <c r="P35" s="41"/>
      <c r="Q35" s="31" t="s">
        <v>1309</v>
      </c>
      <c r="R35" s="38" t="s">
        <v>1306</v>
      </c>
      <c r="S35" s="41"/>
      <c r="T35" s="31" t="s">
        <v>1309</v>
      </c>
      <c r="U35" s="38" t="s">
        <v>1306</v>
      </c>
      <c r="V35" s="41"/>
      <c r="W35" s="31" t="s">
        <v>1309</v>
      </c>
      <c r="X35" s="38" t="s">
        <v>1306</v>
      </c>
      <c r="Y35" s="41"/>
      <c r="Z35" s="31" t="s">
        <v>1309</v>
      </c>
      <c r="AA35" s="38" t="s">
        <v>1306</v>
      </c>
      <c r="AB35" s="41"/>
      <c r="AC35" s="31" t="s">
        <v>1309</v>
      </c>
      <c r="AD35" s="38" t="s">
        <v>1306</v>
      </c>
      <c r="AE35" s="41"/>
      <c r="AF35" s="31" t="s">
        <v>1309</v>
      </c>
      <c r="AG35" s="38" t="s">
        <v>1306</v>
      </c>
      <c r="AH35" s="41"/>
      <c r="AI35" s="31" t="s">
        <v>1309</v>
      </c>
      <c r="AJ35" s="38" t="s">
        <v>1306</v>
      </c>
      <c r="AK35" s="41"/>
      <c r="AL35" s="31" t="s">
        <v>1309</v>
      </c>
      <c r="AM35" s="38" t="s">
        <v>1306</v>
      </c>
      <c r="AN35" s="41"/>
      <c r="AO35" s="31" t="s">
        <v>1309</v>
      </c>
      <c r="AP35" s="38" t="s">
        <v>1306</v>
      </c>
      <c r="AQ35" s="41"/>
      <c r="AR35" s="31" t="s">
        <v>1309</v>
      </c>
      <c r="AS35" s="38" t="s">
        <v>1306</v>
      </c>
      <c r="AT35" s="39"/>
      <c r="AU35" s="40"/>
    </row>
    <row r="36" spans="1:47" ht="12.95" customHeight="1" x14ac:dyDescent="0.2">
      <c r="A36" s="7" t="s">
        <v>478</v>
      </c>
      <c r="B36" s="42" t="s">
        <v>912</v>
      </c>
      <c r="C36" s="46" t="s">
        <v>479</v>
      </c>
      <c r="D36" s="46">
        <v>127</v>
      </c>
      <c r="E36" s="44" t="s">
        <v>643</v>
      </c>
      <c r="F36" s="45"/>
      <c r="G36" s="7">
        <v>1</v>
      </c>
      <c r="H36" s="36"/>
      <c r="I36" s="37"/>
      <c r="J36" s="41"/>
      <c r="K36" s="31" t="s">
        <v>1309</v>
      </c>
      <c r="L36" s="38" t="s">
        <v>1306</v>
      </c>
      <c r="M36" s="41"/>
      <c r="N36" s="31" t="s">
        <v>1309</v>
      </c>
      <c r="O36" s="38" t="s">
        <v>1306</v>
      </c>
      <c r="P36" s="41"/>
      <c r="Q36" s="31" t="s">
        <v>1309</v>
      </c>
      <c r="R36" s="38" t="s">
        <v>1306</v>
      </c>
      <c r="S36" s="41"/>
      <c r="T36" s="31" t="s">
        <v>1309</v>
      </c>
      <c r="U36" s="38" t="s">
        <v>1306</v>
      </c>
      <c r="V36" s="41"/>
      <c r="W36" s="31" t="s">
        <v>1309</v>
      </c>
      <c r="X36" s="38" t="s">
        <v>1306</v>
      </c>
      <c r="Y36" s="41"/>
      <c r="Z36" s="31" t="s">
        <v>1309</v>
      </c>
      <c r="AA36" s="38" t="s">
        <v>1306</v>
      </c>
      <c r="AB36" s="41"/>
      <c r="AC36" s="31" t="s">
        <v>1309</v>
      </c>
      <c r="AD36" s="38" t="s">
        <v>1306</v>
      </c>
      <c r="AE36" s="41"/>
      <c r="AF36" s="31" t="s">
        <v>1309</v>
      </c>
      <c r="AG36" s="38" t="s">
        <v>1306</v>
      </c>
      <c r="AH36" s="41"/>
      <c r="AI36" s="31" t="s">
        <v>1309</v>
      </c>
      <c r="AJ36" s="38" t="s">
        <v>1306</v>
      </c>
      <c r="AK36" s="41"/>
      <c r="AL36" s="31" t="s">
        <v>1309</v>
      </c>
      <c r="AM36" s="38" t="s">
        <v>1306</v>
      </c>
      <c r="AN36" s="41"/>
      <c r="AO36" s="31" t="s">
        <v>1309</v>
      </c>
      <c r="AP36" s="38" t="s">
        <v>1306</v>
      </c>
      <c r="AQ36" s="41"/>
      <c r="AR36" s="31" t="s">
        <v>1309</v>
      </c>
      <c r="AS36" s="38" t="s">
        <v>1306</v>
      </c>
      <c r="AT36" s="39"/>
      <c r="AU36" s="40"/>
    </row>
    <row r="37" spans="1:47" ht="12.95" customHeight="1" x14ac:dyDescent="0.2">
      <c r="A37" s="7" t="s">
        <v>434</v>
      </c>
      <c r="B37" s="42" t="s">
        <v>912</v>
      </c>
      <c r="C37" s="46" t="s">
        <v>435</v>
      </c>
      <c r="D37" s="46">
        <v>112</v>
      </c>
      <c r="E37" s="44" t="s">
        <v>436</v>
      </c>
      <c r="F37" s="45"/>
      <c r="G37" s="7">
        <v>1</v>
      </c>
      <c r="H37" s="36"/>
      <c r="I37" s="37"/>
      <c r="J37" s="41"/>
      <c r="K37" s="31" t="s">
        <v>1309</v>
      </c>
      <c r="L37" s="38" t="s">
        <v>1306</v>
      </c>
      <c r="M37" s="41"/>
      <c r="N37" s="31" t="s">
        <v>1309</v>
      </c>
      <c r="O37" s="38" t="s">
        <v>1306</v>
      </c>
      <c r="P37" s="41"/>
      <c r="Q37" s="31" t="s">
        <v>1309</v>
      </c>
      <c r="R37" s="38" t="s">
        <v>1306</v>
      </c>
      <c r="S37" s="41"/>
      <c r="T37" s="31" t="s">
        <v>1309</v>
      </c>
      <c r="U37" s="38" t="s">
        <v>1306</v>
      </c>
      <c r="V37" s="41"/>
      <c r="W37" s="31" t="s">
        <v>1309</v>
      </c>
      <c r="X37" s="38" t="s">
        <v>1306</v>
      </c>
      <c r="Y37" s="41"/>
      <c r="Z37" s="31" t="s">
        <v>1309</v>
      </c>
      <c r="AA37" s="38" t="s">
        <v>1306</v>
      </c>
      <c r="AB37" s="41"/>
      <c r="AC37" s="31" t="s">
        <v>1309</v>
      </c>
      <c r="AD37" s="38" t="s">
        <v>1306</v>
      </c>
      <c r="AE37" s="41"/>
      <c r="AF37" s="31" t="s">
        <v>1309</v>
      </c>
      <c r="AG37" s="38" t="s">
        <v>1306</v>
      </c>
      <c r="AH37" s="41"/>
      <c r="AI37" s="31" t="s">
        <v>1309</v>
      </c>
      <c r="AJ37" s="38" t="s">
        <v>1306</v>
      </c>
      <c r="AK37" s="41"/>
      <c r="AL37" s="31" t="s">
        <v>1309</v>
      </c>
      <c r="AM37" s="38" t="s">
        <v>1306</v>
      </c>
      <c r="AN37" s="41"/>
      <c r="AO37" s="31" t="s">
        <v>1309</v>
      </c>
      <c r="AP37" s="38" t="s">
        <v>1306</v>
      </c>
      <c r="AQ37" s="41"/>
      <c r="AR37" s="31" t="s">
        <v>1309</v>
      </c>
      <c r="AS37" s="38" t="s">
        <v>1306</v>
      </c>
      <c r="AT37" s="39"/>
      <c r="AU37" s="40"/>
    </row>
    <row r="38" spans="1:47" ht="12.95" customHeight="1" x14ac:dyDescent="0.2">
      <c r="A38" s="7" t="s">
        <v>557</v>
      </c>
      <c r="B38" s="42" t="s">
        <v>907</v>
      </c>
      <c r="C38" s="46" t="s">
        <v>558</v>
      </c>
      <c r="D38" s="46">
        <v>155</v>
      </c>
      <c r="E38" s="44" t="s">
        <v>559</v>
      </c>
      <c r="F38" s="45"/>
      <c r="G38" s="46">
        <v>1</v>
      </c>
      <c r="H38" s="36"/>
      <c r="I38" s="37"/>
      <c r="J38" s="41"/>
      <c r="K38" s="31" t="s">
        <v>1309</v>
      </c>
      <c r="L38" s="38" t="s">
        <v>1306</v>
      </c>
      <c r="M38" s="41"/>
      <c r="N38" s="31" t="s">
        <v>1309</v>
      </c>
      <c r="O38" s="38" t="s">
        <v>1306</v>
      </c>
      <c r="P38" s="41"/>
      <c r="Q38" s="31" t="s">
        <v>1309</v>
      </c>
      <c r="R38" s="38" t="s">
        <v>1306</v>
      </c>
      <c r="S38" s="41"/>
      <c r="T38" s="31" t="s">
        <v>1309</v>
      </c>
      <c r="U38" s="38" t="s">
        <v>1306</v>
      </c>
      <c r="V38" s="41"/>
      <c r="W38" s="31" t="s">
        <v>1309</v>
      </c>
      <c r="X38" s="38" t="s">
        <v>1306</v>
      </c>
      <c r="Y38" s="41"/>
      <c r="Z38" s="31" t="s">
        <v>1309</v>
      </c>
      <c r="AA38" s="38" t="s">
        <v>1306</v>
      </c>
      <c r="AB38" s="41"/>
      <c r="AC38" s="31" t="s">
        <v>1309</v>
      </c>
      <c r="AD38" s="38" t="s">
        <v>1306</v>
      </c>
      <c r="AE38" s="41"/>
      <c r="AF38" s="31" t="s">
        <v>1309</v>
      </c>
      <c r="AG38" s="38" t="s">
        <v>1306</v>
      </c>
      <c r="AH38" s="41"/>
      <c r="AI38" s="31" t="s">
        <v>1309</v>
      </c>
      <c r="AJ38" s="38" t="s">
        <v>1306</v>
      </c>
      <c r="AK38" s="41"/>
      <c r="AL38" s="31" t="s">
        <v>1309</v>
      </c>
      <c r="AM38" s="38" t="s">
        <v>1306</v>
      </c>
      <c r="AN38" s="41"/>
      <c r="AO38" s="31" t="s">
        <v>1309</v>
      </c>
      <c r="AP38" s="38" t="s">
        <v>1306</v>
      </c>
      <c r="AQ38" s="41"/>
      <c r="AR38" s="31" t="s">
        <v>1309</v>
      </c>
      <c r="AS38" s="38" t="s">
        <v>1306</v>
      </c>
      <c r="AT38" s="39"/>
      <c r="AU38" s="40"/>
    </row>
    <row r="39" spans="1:47" ht="12.95" customHeight="1" x14ac:dyDescent="0.2">
      <c r="A39" s="7" t="s">
        <v>227</v>
      </c>
      <c r="B39" s="42" t="s">
        <v>906</v>
      </c>
      <c r="C39" s="7" t="s">
        <v>228</v>
      </c>
      <c r="D39" s="43" t="s">
        <v>226</v>
      </c>
      <c r="E39" s="44" t="s">
        <v>229</v>
      </c>
      <c r="F39" s="45"/>
      <c r="G39" s="7">
        <v>4</v>
      </c>
      <c r="H39" s="36"/>
      <c r="I39" s="37"/>
      <c r="J39" s="41"/>
      <c r="K39" s="31" t="s">
        <v>1309</v>
      </c>
      <c r="L39" s="38" t="s">
        <v>1306</v>
      </c>
      <c r="M39" s="41"/>
      <c r="N39" s="31" t="s">
        <v>1309</v>
      </c>
      <c r="O39" s="38" t="s">
        <v>1306</v>
      </c>
      <c r="P39" s="41"/>
      <c r="Q39" s="31" t="s">
        <v>1309</v>
      </c>
      <c r="R39" s="38" t="s">
        <v>1306</v>
      </c>
      <c r="S39" s="41"/>
      <c r="T39" s="31" t="s">
        <v>1309</v>
      </c>
      <c r="U39" s="38" t="s">
        <v>1306</v>
      </c>
      <c r="V39" s="41"/>
      <c r="W39" s="31" t="s">
        <v>1309</v>
      </c>
      <c r="X39" s="38" t="s">
        <v>1306</v>
      </c>
      <c r="Y39" s="41"/>
      <c r="Z39" s="31" t="s">
        <v>1309</v>
      </c>
      <c r="AA39" s="38" t="s">
        <v>1306</v>
      </c>
      <c r="AB39" s="41"/>
      <c r="AC39" s="31" t="s">
        <v>1309</v>
      </c>
      <c r="AD39" s="38" t="s">
        <v>1306</v>
      </c>
      <c r="AE39" s="41"/>
      <c r="AF39" s="31" t="s">
        <v>1309</v>
      </c>
      <c r="AG39" s="38" t="s">
        <v>1306</v>
      </c>
      <c r="AH39" s="41"/>
      <c r="AI39" s="31" t="s">
        <v>1309</v>
      </c>
      <c r="AJ39" s="38" t="s">
        <v>1306</v>
      </c>
      <c r="AK39" s="41"/>
      <c r="AL39" s="31" t="s">
        <v>1309</v>
      </c>
      <c r="AM39" s="38" t="s">
        <v>1306</v>
      </c>
      <c r="AN39" s="41"/>
      <c r="AO39" s="31" t="s">
        <v>1309</v>
      </c>
      <c r="AP39" s="38" t="s">
        <v>1306</v>
      </c>
      <c r="AQ39" s="41"/>
      <c r="AR39" s="31" t="s">
        <v>1309</v>
      </c>
      <c r="AS39" s="38" t="s">
        <v>1306</v>
      </c>
      <c r="AT39" s="39"/>
      <c r="AU39" s="40"/>
    </row>
    <row r="40" spans="1:47" ht="12.95" customHeight="1" x14ac:dyDescent="0.2">
      <c r="A40" s="7" t="s">
        <v>971</v>
      </c>
      <c r="B40" s="42" t="s">
        <v>910</v>
      </c>
      <c r="C40" s="7" t="s">
        <v>295</v>
      </c>
      <c r="D40" s="43" t="s">
        <v>293</v>
      </c>
      <c r="E40" s="44" t="s">
        <v>296</v>
      </c>
      <c r="F40" s="45"/>
      <c r="G40" s="7">
        <v>1</v>
      </c>
      <c r="H40" s="36"/>
      <c r="I40" s="37"/>
      <c r="J40" s="41"/>
      <c r="K40" s="31" t="s">
        <v>1309</v>
      </c>
      <c r="L40" s="38" t="s">
        <v>1306</v>
      </c>
      <c r="M40" s="41"/>
      <c r="N40" s="31" t="s">
        <v>1309</v>
      </c>
      <c r="O40" s="38" t="s">
        <v>1306</v>
      </c>
      <c r="P40" s="41"/>
      <c r="Q40" s="31" t="s">
        <v>1309</v>
      </c>
      <c r="R40" s="38" t="s">
        <v>1306</v>
      </c>
      <c r="S40" s="41"/>
      <c r="T40" s="31" t="s">
        <v>1309</v>
      </c>
      <c r="U40" s="38" t="s">
        <v>1306</v>
      </c>
      <c r="V40" s="41"/>
      <c r="W40" s="31" t="s">
        <v>1309</v>
      </c>
      <c r="X40" s="38" t="s">
        <v>1306</v>
      </c>
      <c r="Y40" s="41"/>
      <c r="Z40" s="31" t="s">
        <v>1309</v>
      </c>
      <c r="AA40" s="38" t="s">
        <v>1306</v>
      </c>
      <c r="AB40" s="41"/>
      <c r="AC40" s="31" t="s">
        <v>1309</v>
      </c>
      <c r="AD40" s="38" t="s">
        <v>1306</v>
      </c>
      <c r="AE40" s="41"/>
      <c r="AF40" s="31" t="s">
        <v>1309</v>
      </c>
      <c r="AG40" s="38" t="s">
        <v>1306</v>
      </c>
      <c r="AH40" s="41"/>
      <c r="AI40" s="31" t="s">
        <v>1309</v>
      </c>
      <c r="AJ40" s="38" t="s">
        <v>1306</v>
      </c>
      <c r="AK40" s="41"/>
      <c r="AL40" s="31" t="s">
        <v>1309</v>
      </c>
      <c r="AM40" s="38" t="s">
        <v>1306</v>
      </c>
      <c r="AN40" s="41"/>
      <c r="AO40" s="31" t="s">
        <v>1309</v>
      </c>
      <c r="AP40" s="38" t="s">
        <v>1306</v>
      </c>
      <c r="AQ40" s="41"/>
      <c r="AR40" s="31" t="s">
        <v>1309</v>
      </c>
      <c r="AS40" s="38" t="s">
        <v>1306</v>
      </c>
      <c r="AT40" s="39"/>
      <c r="AU40" s="40"/>
    </row>
    <row r="41" spans="1:47" ht="12.95" customHeight="1" x14ac:dyDescent="0.2">
      <c r="A41" s="7" t="s">
        <v>443</v>
      </c>
      <c r="B41" s="42" t="s">
        <v>913</v>
      </c>
      <c r="C41" s="46" t="s">
        <v>444</v>
      </c>
      <c r="D41" s="46">
        <v>115</v>
      </c>
      <c r="E41" s="44" t="s">
        <v>445</v>
      </c>
      <c r="F41" s="45"/>
      <c r="G41" s="7">
        <v>1</v>
      </c>
      <c r="H41" s="36"/>
      <c r="I41" s="37"/>
      <c r="J41" s="41"/>
      <c r="K41" s="31" t="s">
        <v>1309</v>
      </c>
      <c r="L41" s="38" t="s">
        <v>1306</v>
      </c>
      <c r="M41" s="41"/>
      <c r="N41" s="31" t="s">
        <v>1309</v>
      </c>
      <c r="O41" s="38" t="s">
        <v>1306</v>
      </c>
      <c r="P41" s="41"/>
      <c r="Q41" s="31" t="s">
        <v>1309</v>
      </c>
      <c r="R41" s="38" t="s">
        <v>1306</v>
      </c>
      <c r="S41" s="41"/>
      <c r="T41" s="31" t="s">
        <v>1309</v>
      </c>
      <c r="U41" s="38" t="s">
        <v>1306</v>
      </c>
      <c r="V41" s="41"/>
      <c r="W41" s="31" t="s">
        <v>1309</v>
      </c>
      <c r="X41" s="38" t="s">
        <v>1306</v>
      </c>
      <c r="Y41" s="41"/>
      <c r="Z41" s="31" t="s">
        <v>1309</v>
      </c>
      <c r="AA41" s="38" t="s">
        <v>1306</v>
      </c>
      <c r="AB41" s="41"/>
      <c r="AC41" s="31" t="s">
        <v>1309</v>
      </c>
      <c r="AD41" s="38" t="s">
        <v>1306</v>
      </c>
      <c r="AE41" s="41"/>
      <c r="AF41" s="31" t="s">
        <v>1309</v>
      </c>
      <c r="AG41" s="38" t="s">
        <v>1306</v>
      </c>
      <c r="AH41" s="41"/>
      <c r="AI41" s="31" t="s">
        <v>1309</v>
      </c>
      <c r="AJ41" s="38" t="s">
        <v>1306</v>
      </c>
      <c r="AK41" s="41"/>
      <c r="AL41" s="31" t="s">
        <v>1309</v>
      </c>
      <c r="AM41" s="38" t="s">
        <v>1306</v>
      </c>
      <c r="AN41" s="41"/>
      <c r="AO41" s="31" t="s">
        <v>1309</v>
      </c>
      <c r="AP41" s="38" t="s">
        <v>1306</v>
      </c>
      <c r="AQ41" s="41"/>
      <c r="AR41" s="31" t="s">
        <v>1309</v>
      </c>
      <c r="AS41" s="38" t="s">
        <v>1306</v>
      </c>
      <c r="AT41" s="39"/>
      <c r="AU41" s="40"/>
    </row>
    <row r="42" spans="1:47" ht="12.95" customHeight="1" x14ac:dyDescent="0.2">
      <c r="A42" s="7" t="s">
        <v>467</v>
      </c>
      <c r="B42" s="42" t="s">
        <v>912</v>
      </c>
      <c r="C42" s="46" t="s">
        <v>468</v>
      </c>
      <c r="D42" s="46">
        <v>123</v>
      </c>
      <c r="E42" s="44" t="s">
        <v>469</v>
      </c>
      <c r="F42" s="45"/>
      <c r="G42" s="7">
        <v>1</v>
      </c>
      <c r="H42" s="36"/>
      <c r="I42" s="37"/>
      <c r="J42" s="41"/>
      <c r="K42" s="31" t="s">
        <v>1309</v>
      </c>
      <c r="L42" s="38" t="s">
        <v>1306</v>
      </c>
      <c r="M42" s="41"/>
      <c r="N42" s="31" t="s">
        <v>1309</v>
      </c>
      <c r="O42" s="38" t="s">
        <v>1306</v>
      </c>
      <c r="P42" s="41"/>
      <c r="Q42" s="31" t="s">
        <v>1309</v>
      </c>
      <c r="R42" s="38" t="s">
        <v>1306</v>
      </c>
      <c r="S42" s="41"/>
      <c r="T42" s="31" t="s">
        <v>1309</v>
      </c>
      <c r="U42" s="38" t="s">
        <v>1306</v>
      </c>
      <c r="V42" s="41"/>
      <c r="W42" s="31" t="s">
        <v>1309</v>
      </c>
      <c r="X42" s="38" t="s">
        <v>1306</v>
      </c>
      <c r="Y42" s="41"/>
      <c r="Z42" s="31" t="s">
        <v>1309</v>
      </c>
      <c r="AA42" s="38" t="s">
        <v>1306</v>
      </c>
      <c r="AB42" s="41"/>
      <c r="AC42" s="31" t="s">
        <v>1309</v>
      </c>
      <c r="AD42" s="38" t="s">
        <v>1306</v>
      </c>
      <c r="AE42" s="41"/>
      <c r="AF42" s="31" t="s">
        <v>1309</v>
      </c>
      <c r="AG42" s="38" t="s">
        <v>1306</v>
      </c>
      <c r="AH42" s="41"/>
      <c r="AI42" s="31" t="s">
        <v>1309</v>
      </c>
      <c r="AJ42" s="38" t="s">
        <v>1306</v>
      </c>
      <c r="AK42" s="41"/>
      <c r="AL42" s="31" t="s">
        <v>1309</v>
      </c>
      <c r="AM42" s="38" t="s">
        <v>1306</v>
      </c>
      <c r="AN42" s="41"/>
      <c r="AO42" s="31" t="s">
        <v>1309</v>
      </c>
      <c r="AP42" s="38" t="s">
        <v>1306</v>
      </c>
      <c r="AQ42" s="41"/>
      <c r="AR42" s="31" t="s">
        <v>1309</v>
      </c>
      <c r="AS42" s="38" t="s">
        <v>1306</v>
      </c>
      <c r="AT42" s="39"/>
      <c r="AU42" s="40"/>
    </row>
    <row r="43" spans="1:47" ht="12.95" customHeight="1" x14ac:dyDescent="0.2">
      <c r="A43" s="7" t="s">
        <v>251</v>
      </c>
      <c r="B43" s="42" t="s">
        <v>912</v>
      </c>
      <c r="C43" s="7" t="s">
        <v>252</v>
      </c>
      <c r="D43" s="43" t="s">
        <v>250</v>
      </c>
      <c r="E43" s="44" t="s">
        <v>253</v>
      </c>
      <c r="F43" s="45"/>
      <c r="G43" s="7">
        <v>1</v>
      </c>
      <c r="H43" s="36"/>
      <c r="I43" s="37"/>
      <c r="J43" s="41"/>
      <c r="K43" s="31" t="s">
        <v>1309</v>
      </c>
      <c r="L43" s="38" t="s">
        <v>1306</v>
      </c>
      <c r="M43" s="41"/>
      <c r="N43" s="31" t="s">
        <v>1309</v>
      </c>
      <c r="O43" s="38" t="s">
        <v>1306</v>
      </c>
      <c r="P43" s="41"/>
      <c r="Q43" s="31" t="s">
        <v>1309</v>
      </c>
      <c r="R43" s="38" t="s">
        <v>1306</v>
      </c>
      <c r="S43" s="41"/>
      <c r="T43" s="31" t="s">
        <v>1309</v>
      </c>
      <c r="U43" s="38" t="s">
        <v>1306</v>
      </c>
      <c r="V43" s="41"/>
      <c r="W43" s="31" t="s">
        <v>1309</v>
      </c>
      <c r="X43" s="38" t="s">
        <v>1306</v>
      </c>
      <c r="Y43" s="41"/>
      <c r="Z43" s="31" t="s">
        <v>1309</v>
      </c>
      <c r="AA43" s="38" t="s">
        <v>1306</v>
      </c>
      <c r="AB43" s="41"/>
      <c r="AC43" s="31" t="s">
        <v>1309</v>
      </c>
      <c r="AD43" s="38" t="s">
        <v>1306</v>
      </c>
      <c r="AE43" s="41"/>
      <c r="AF43" s="31" t="s">
        <v>1309</v>
      </c>
      <c r="AG43" s="38" t="s">
        <v>1306</v>
      </c>
      <c r="AH43" s="41"/>
      <c r="AI43" s="31" t="s">
        <v>1309</v>
      </c>
      <c r="AJ43" s="38" t="s">
        <v>1306</v>
      </c>
      <c r="AK43" s="41"/>
      <c r="AL43" s="31" t="s">
        <v>1309</v>
      </c>
      <c r="AM43" s="38" t="s">
        <v>1306</v>
      </c>
      <c r="AN43" s="41"/>
      <c r="AO43" s="31" t="s">
        <v>1309</v>
      </c>
      <c r="AP43" s="38" t="s">
        <v>1306</v>
      </c>
      <c r="AQ43" s="41"/>
      <c r="AR43" s="31" t="s">
        <v>1309</v>
      </c>
      <c r="AS43" s="38" t="s">
        <v>1306</v>
      </c>
      <c r="AT43" s="39"/>
      <c r="AU43" s="40"/>
    </row>
    <row r="44" spans="1:47" ht="12.95" customHeight="1" x14ac:dyDescent="0.2">
      <c r="A44" s="7" t="s">
        <v>529</v>
      </c>
      <c r="B44" s="42" t="s">
        <v>907</v>
      </c>
      <c r="C44" s="46" t="s">
        <v>530</v>
      </c>
      <c r="D44" s="46">
        <v>145</v>
      </c>
      <c r="E44" s="43" t="s">
        <v>531</v>
      </c>
      <c r="F44" s="45"/>
      <c r="G44" s="46">
        <v>1</v>
      </c>
      <c r="H44" s="36"/>
      <c r="I44" s="37"/>
      <c r="J44" s="41"/>
      <c r="K44" s="31" t="s">
        <v>1309</v>
      </c>
      <c r="L44" s="38" t="s">
        <v>1306</v>
      </c>
      <c r="M44" s="41"/>
      <c r="N44" s="31" t="s">
        <v>1309</v>
      </c>
      <c r="O44" s="38" t="s">
        <v>1306</v>
      </c>
      <c r="P44" s="41"/>
      <c r="Q44" s="31" t="s">
        <v>1309</v>
      </c>
      <c r="R44" s="38" t="s">
        <v>1306</v>
      </c>
      <c r="S44" s="41"/>
      <c r="T44" s="31" t="s">
        <v>1309</v>
      </c>
      <c r="U44" s="38" t="s">
        <v>1306</v>
      </c>
      <c r="V44" s="41"/>
      <c r="W44" s="31" t="s">
        <v>1309</v>
      </c>
      <c r="X44" s="38" t="s">
        <v>1306</v>
      </c>
      <c r="Y44" s="41"/>
      <c r="Z44" s="31" t="s">
        <v>1309</v>
      </c>
      <c r="AA44" s="38" t="s">
        <v>1306</v>
      </c>
      <c r="AB44" s="41"/>
      <c r="AC44" s="31" t="s">
        <v>1309</v>
      </c>
      <c r="AD44" s="38" t="s">
        <v>1306</v>
      </c>
      <c r="AE44" s="41"/>
      <c r="AF44" s="31" t="s">
        <v>1309</v>
      </c>
      <c r="AG44" s="38" t="s">
        <v>1306</v>
      </c>
      <c r="AH44" s="41"/>
      <c r="AI44" s="31" t="s">
        <v>1309</v>
      </c>
      <c r="AJ44" s="38" t="s">
        <v>1306</v>
      </c>
      <c r="AK44" s="41"/>
      <c r="AL44" s="31" t="s">
        <v>1309</v>
      </c>
      <c r="AM44" s="38" t="s">
        <v>1306</v>
      </c>
      <c r="AN44" s="41"/>
      <c r="AO44" s="31" t="s">
        <v>1309</v>
      </c>
      <c r="AP44" s="38" t="s">
        <v>1306</v>
      </c>
      <c r="AQ44" s="41"/>
      <c r="AR44" s="31" t="s">
        <v>1309</v>
      </c>
      <c r="AS44" s="38" t="s">
        <v>1306</v>
      </c>
      <c r="AT44" s="39"/>
      <c r="AU44" s="40"/>
    </row>
    <row r="45" spans="1:47" ht="12.95" customHeight="1" x14ac:dyDescent="0.2">
      <c r="A45" s="7" t="s">
        <v>972</v>
      </c>
      <c r="B45" s="42" t="s">
        <v>917</v>
      </c>
      <c r="C45" s="46" t="s">
        <v>447</v>
      </c>
      <c r="D45" s="46">
        <v>116</v>
      </c>
      <c r="E45" s="44" t="s">
        <v>448</v>
      </c>
      <c r="F45" s="45"/>
      <c r="G45" s="7">
        <v>1</v>
      </c>
      <c r="H45" s="36"/>
      <c r="I45" s="37"/>
      <c r="J45" s="41"/>
      <c r="K45" s="31" t="s">
        <v>1309</v>
      </c>
      <c r="L45" s="38" t="s">
        <v>1306</v>
      </c>
      <c r="M45" s="41"/>
      <c r="N45" s="31" t="s">
        <v>1309</v>
      </c>
      <c r="O45" s="38" t="s">
        <v>1306</v>
      </c>
      <c r="P45" s="41"/>
      <c r="Q45" s="31" t="s">
        <v>1309</v>
      </c>
      <c r="R45" s="38" t="s">
        <v>1306</v>
      </c>
      <c r="S45" s="41"/>
      <c r="T45" s="31" t="s">
        <v>1309</v>
      </c>
      <c r="U45" s="38" t="s">
        <v>1306</v>
      </c>
      <c r="V45" s="41"/>
      <c r="W45" s="31" t="s">
        <v>1309</v>
      </c>
      <c r="X45" s="38" t="s">
        <v>1306</v>
      </c>
      <c r="Y45" s="41"/>
      <c r="Z45" s="31" t="s">
        <v>1309</v>
      </c>
      <c r="AA45" s="38" t="s">
        <v>1306</v>
      </c>
      <c r="AB45" s="41"/>
      <c r="AC45" s="31" t="s">
        <v>1309</v>
      </c>
      <c r="AD45" s="38" t="s">
        <v>1306</v>
      </c>
      <c r="AE45" s="41"/>
      <c r="AF45" s="31" t="s">
        <v>1309</v>
      </c>
      <c r="AG45" s="38" t="s">
        <v>1306</v>
      </c>
      <c r="AH45" s="41"/>
      <c r="AI45" s="31" t="s">
        <v>1309</v>
      </c>
      <c r="AJ45" s="38" t="s">
        <v>1306</v>
      </c>
      <c r="AK45" s="41"/>
      <c r="AL45" s="31" t="s">
        <v>1309</v>
      </c>
      <c r="AM45" s="38" t="s">
        <v>1306</v>
      </c>
      <c r="AN45" s="41"/>
      <c r="AO45" s="31" t="s">
        <v>1309</v>
      </c>
      <c r="AP45" s="38" t="s">
        <v>1306</v>
      </c>
      <c r="AQ45" s="41"/>
      <c r="AR45" s="31" t="s">
        <v>1309</v>
      </c>
      <c r="AS45" s="38" t="s">
        <v>1306</v>
      </c>
      <c r="AT45" s="39"/>
      <c r="AU45" s="40"/>
    </row>
    <row r="46" spans="1:47" ht="12.95" customHeight="1" x14ac:dyDescent="0.2">
      <c r="A46" s="7" t="s">
        <v>86</v>
      </c>
      <c r="B46" s="42" t="s">
        <v>913</v>
      </c>
      <c r="C46" s="7" t="s">
        <v>87</v>
      </c>
      <c r="D46" s="43" t="s">
        <v>85</v>
      </c>
      <c r="E46" s="47" t="s">
        <v>88</v>
      </c>
      <c r="F46" s="45"/>
      <c r="G46" s="7">
        <v>2</v>
      </c>
      <c r="H46" s="36"/>
      <c r="I46" s="37"/>
      <c r="J46" s="41"/>
      <c r="K46" s="31" t="s">
        <v>1309</v>
      </c>
      <c r="L46" s="38" t="s">
        <v>1306</v>
      </c>
      <c r="M46" s="41"/>
      <c r="N46" s="31" t="s">
        <v>1309</v>
      </c>
      <c r="O46" s="38" t="s">
        <v>1306</v>
      </c>
      <c r="P46" s="41"/>
      <c r="Q46" s="31" t="s">
        <v>1309</v>
      </c>
      <c r="R46" s="38" t="s">
        <v>1306</v>
      </c>
      <c r="S46" s="41"/>
      <c r="T46" s="31" t="s">
        <v>1309</v>
      </c>
      <c r="U46" s="38" t="s">
        <v>1306</v>
      </c>
      <c r="V46" s="41"/>
      <c r="W46" s="31" t="s">
        <v>1309</v>
      </c>
      <c r="X46" s="38" t="s">
        <v>1306</v>
      </c>
      <c r="Y46" s="41"/>
      <c r="Z46" s="31" t="s">
        <v>1309</v>
      </c>
      <c r="AA46" s="38" t="s">
        <v>1306</v>
      </c>
      <c r="AB46" s="41"/>
      <c r="AC46" s="31" t="s">
        <v>1309</v>
      </c>
      <c r="AD46" s="38" t="s">
        <v>1306</v>
      </c>
      <c r="AE46" s="41"/>
      <c r="AF46" s="31" t="s">
        <v>1309</v>
      </c>
      <c r="AG46" s="38" t="s">
        <v>1306</v>
      </c>
      <c r="AH46" s="41"/>
      <c r="AI46" s="31" t="s">
        <v>1309</v>
      </c>
      <c r="AJ46" s="38" t="s">
        <v>1306</v>
      </c>
      <c r="AK46" s="41"/>
      <c r="AL46" s="31" t="s">
        <v>1309</v>
      </c>
      <c r="AM46" s="38" t="s">
        <v>1306</v>
      </c>
      <c r="AN46" s="41"/>
      <c r="AO46" s="31" t="s">
        <v>1309</v>
      </c>
      <c r="AP46" s="38" t="s">
        <v>1306</v>
      </c>
      <c r="AQ46" s="41"/>
      <c r="AR46" s="31" t="s">
        <v>1309</v>
      </c>
      <c r="AS46" s="38" t="s">
        <v>1306</v>
      </c>
      <c r="AT46" s="39"/>
      <c r="AU46" s="40"/>
    </row>
    <row r="47" spans="1:47" ht="12.95" customHeight="1" x14ac:dyDescent="0.2">
      <c r="A47" s="7" t="s">
        <v>74</v>
      </c>
      <c r="B47" s="42" t="s">
        <v>910</v>
      </c>
      <c r="C47" s="7" t="s">
        <v>75</v>
      </c>
      <c r="D47" s="43" t="s">
        <v>73</v>
      </c>
      <c r="E47" s="47" t="s">
        <v>76</v>
      </c>
      <c r="F47" s="45"/>
      <c r="G47" s="7">
        <v>10</v>
      </c>
      <c r="H47" s="36"/>
      <c r="I47" s="37"/>
      <c r="J47" s="41"/>
      <c r="K47" s="31" t="s">
        <v>1309</v>
      </c>
      <c r="L47" s="38" t="s">
        <v>1306</v>
      </c>
      <c r="M47" s="41"/>
      <c r="N47" s="31" t="s">
        <v>1309</v>
      </c>
      <c r="O47" s="38" t="s">
        <v>1306</v>
      </c>
      <c r="P47" s="41"/>
      <c r="Q47" s="31" t="s">
        <v>1309</v>
      </c>
      <c r="R47" s="38" t="s">
        <v>1306</v>
      </c>
      <c r="S47" s="41"/>
      <c r="T47" s="31" t="s">
        <v>1309</v>
      </c>
      <c r="U47" s="38" t="s">
        <v>1306</v>
      </c>
      <c r="V47" s="41"/>
      <c r="W47" s="31" t="s">
        <v>1309</v>
      </c>
      <c r="X47" s="38" t="s">
        <v>1306</v>
      </c>
      <c r="Y47" s="41"/>
      <c r="Z47" s="31" t="s">
        <v>1309</v>
      </c>
      <c r="AA47" s="38" t="s">
        <v>1306</v>
      </c>
      <c r="AB47" s="41"/>
      <c r="AC47" s="31" t="s">
        <v>1309</v>
      </c>
      <c r="AD47" s="38" t="s">
        <v>1306</v>
      </c>
      <c r="AE47" s="41"/>
      <c r="AF47" s="31" t="s">
        <v>1309</v>
      </c>
      <c r="AG47" s="38" t="s">
        <v>1306</v>
      </c>
      <c r="AH47" s="41"/>
      <c r="AI47" s="31" t="s">
        <v>1309</v>
      </c>
      <c r="AJ47" s="38" t="s">
        <v>1306</v>
      </c>
      <c r="AK47" s="41"/>
      <c r="AL47" s="31" t="s">
        <v>1309</v>
      </c>
      <c r="AM47" s="38" t="s">
        <v>1306</v>
      </c>
      <c r="AN47" s="41"/>
      <c r="AO47" s="31" t="s">
        <v>1309</v>
      </c>
      <c r="AP47" s="38" t="s">
        <v>1306</v>
      </c>
      <c r="AQ47" s="41"/>
      <c r="AR47" s="31" t="s">
        <v>1309</v>
      </c>
      <c r="AS47" s="38" t="s">
        <v>1306</v>
      </c>
      <c r="AT47" s="39"/>
      <c r="AU47" s="40"/>
    </row>
    <row r="48" spans="1:47" ht="12.95" customHeight="1" x14ac:dyDescent="0.2">
      <c r="A48" s="7" t="s">
        <v>153</v>
      </c>
      <c r="B48" s="42" t="s">
        <v>918</v>
      </c>
      <c r="C48" s="7" t="s">
        <v>154</v>
      </c>
      <c r="D48" s="43" t="s">
        <v>152</v>
      </c>
      <c r="E48" s="44" t="s">
        <v>155</v>
      </c>
      <c r="F48" s="45"/>
      <c r="G48" s="7">
        <v>3</v>
      </c>
      <c r="H48" s="36"/>
      <c r="I48" s="37"/>
      <c r="J48" s="41"/>
      <c r="K48" s="31" t="s">
        <v>1309</v>
      </c>
      <c r="L48" s="38" t="s">
        <v>1306</v>
      </c>
      <c r="M48" s="41"/>
      <c r="N48" s="31" t="s">
        <v>1309</v>
      </c>
      <c r="O48" s="38" t="s">
        <v>1306</v>
      </c>
      <c r="P48" s="41"/>
      <c r="Q48" s="31" t="s">
        <v>1309</v>
      </c>
      <c r="R48" s="38" t="s">
        <v>1306</v>
      </c>
      <c r="S48" s="41"/>
      <c r="T48" s="31" t="s">
        <v>1309</v>
      </c>
      <c r="U48" s="38" t="s">
        <v>1306</v>
      </c>
      <c r="V48" s="41"/>
      <c r="W48" s="31" t="s">
        <v>1309</v>
      </c>
      <c r="X48" s="38" t="s">
        <v>1306</v>
      </c>
      <c r="Y48" s="41"/>
      <c r="Z48" s="31" t="s">
        <v>1309</v>
      </c>
      <c r="AA48" s="38" t="s">
        <v>1306</v>
      </c>
      <c r="AB48" s="41"/>
      <c r="AC48" s="31" t="s">
        <v>1309</v>
      </c>
      <c r="AD48" s="38" t="s">
        <v>1306</v>
      </c>
      <c r="AE48" s="41"/>
      <c r="AF48" s="31" t="s">
        <v>1309</v>
      </c>
      <c r="AG48" s="38" t="s">
        <v>1306</v>
      </c>
      <c r="AH48" s="41"/>
      <c r="AI48" s="31" t="s">
        <v>1309</v>
      </c>
      <c r="AJ48" s="38" t="s">
        <v>1306</v>
      </c>
      <c r="AK48" s="41"/>
      <c r="AL48" s="31" t="s">
        <v>1309</v>
      </c>
      <c r="AM48" s="38" t="s">
        <v>1306</v>
      </c>
      <c r="AN48" s="41"/>
      <c r="AO48" s="31" t="s">
        <v>1309</v>
      </c>
      <c r="AP48" s="38" t="s">
        <v>1306</v>
      </c>
      <c r="AQ48" s="41"/>
      <c r="AR48" s="31" t="s">
        <v>1309</v>
      </c>
      <c r="AS48" s="38" t="s">
        <v>1306</v>
      </c>
      <c r="AT48" s="39"/>
      <c r="AU48" s="40"/>
    </row>
    <row r="49" spans="1:47" ht="12.95" customHeight="1" x14ac:dyDescent="0.2">
      <c r="A49" s="7" t="s">
        <v>40</v>
      </c>
      <c r="B49" s="42" t="s">
        <v>911</v>
      </c>
      <c r="C49" s="7" t="s">
        <v>41</v>
      </c>
      <c r="D49" s="43" t="s">
        <v>39</v>
      </c>
      <c r="E49" s="47" t="s">
        <v>42</v>
      </c>
      <c r="F49" s="45"/>
      <c r="G49" s="7">
        <v>1</v>
      </c>
      <c r="H49" s="36"/>
      <c r="I49" s="37"/>
      <c r="J49" s="41"/>
      <c r="K49" s="31" t="s">
        <v>1309</v>
      </c>
      <c r="L49" s="38" t="s">
        <v>1306</v>
      </c>
      <c r="M49" s="41"/>
      <c r="N49" s="31" t="s">
        <v>1309</v>
      </c>
      <c r="O49" s="38" t="s">
        <v>1306</v>
      </c>
      <c r="P49" s="41"/>
      <c r="Q49" s="31" t="s">
        <v>1309</v>
      </c>
      <c r="R49" s="38" t="s">
        <v>1306</v>
      </c>
      <c r="S49" s="41"/>
      <c r="T49" s="31" t="s">
        <v>1309</v>
      </c>
      <c r="U49" s="38" t="s">
        <v>1306</v>
      </c>
      <c r="V49" s="41"/>
      <c r="W49" s="31" t="s">
        <v>1309</v>
      </c>
      <c r="X49" s="38" t="s">
        <v>1306</v>
      </c>
      <c r="Y49" s="41"/>
      <c r="Z49" s="31" t="s">
        <v>1309</v>
      </c>
      <c r="AA49" s="38" t="s">
        <v>1306</v>
      </c>
      <c r="AB49" s="41"/>
      <c r="AC49" s="31" t="s">
        <v>1309</v>
      </c>
      <c r="AD49" s="38" t="s">
        <v>1306</v>
      </c>
      <c r="AE49" s="41"/>
      <c r="AF49" s="31" t="s">
        <v>1309</v>
      </c>
      <c r="AG49" s="38" t="s">
        <v>1306</v>
      </c>
      <c r="AH49" s="41"/>
      <c r="AI49" s="31" t="s">
        <v>1309</v>
      </c>
      <c r="AJ49" s="38" t="s">
        <v>1306</v>
      </c>
      <c r="AK49" s="41"/>
      <c r="AL49" s="31" t="s">
        <v>1309</v>
      </c>
      <c r="AM49" s="38" t="s">
        <v>1306</v>
      </c>
      <c r="AN49" s="41"/>
      <c r="AO49" s="31" t="s">
        <v>1309</v>
      </c>
      <c r="AP49" s="38" t="s">
        <v>1306</v>
      </c>
      <c r="AQ49" s="41"/>
      <c r="AR49" s="31" t="s">
        <v>1309</v>
      </c>
      <c r="AS49" s="38" t="s">
        <v>1306</v>
      </c>
      <c r="AT49" s="39"/>
      <c r="AU49" s="40"/>
    </row>
    <row r="50" spans="1:47" ht="12.95" customHeight="1" x14ac:dyDescent="0.2">
      <c r="A50" s="7" t="s">
        <v>458</v>
      </c>
      <c r="B50" s="42" t="s">
        <v>920</v>
      </c>
      <c r="C50" s="46" t="s">
        <v>459</v>
      </c>
      <c r="D50" s="46">
        <v>120</v>
      </c>
      <c r="E50" s="44" t="s">
        <v>460</v>
      </c>
      <c r="F50" s="45"/>
      <c r="G50" s="7">
        <v>1</v>
      </c>
      <c r="H50" s="36"/>
      <c r="I50" s="37"/>
      <c r="J50" s="41"/>
      <c r="K50" s="31" t="s">
        <v>1309</v>
      </c>
      <c r="L50" s="38" t="s">
        <v>1306</v>
      </c>
      <c r="M50" s="41"/>
      <c r="N50" s="31" t="s">
        <v>1309</v>
      </c>
      <c r="O50" s="38" t="s">
        <v>1306</v>
      </c>
      <c r="P50" s="41"/>
      <c r="Q50" s="31" t="s">
        <v>1309</v>
      </c>
      <c r="R50" s="38" t="s">
        <v>1306</v>
      </c>
      <c r="S50" s="41"/>
      <c r="T50" s="31" t="s">
        <v>1309</v>
      </c>
      <c r="U50" s="38" t="s">
        <v>1306</v>
      </c>
      <c r="V50" s="41"/>
      <c r="W50" s="31" t="s">
        <v>1309</v>
      </c>
      <c r="X50" s="38" t="s">
        <v>1306</v>
      </c>
      <c r="Y50" s="41"/>
      <c r="Z50" s="31" t="s">
        <v>1309</v>
      </c>
      <c r="AA50" s="38" t="s">
        <v>1306</v>
      </c>
      <c r="AB50" s="41"/>
      <c r="AC50" s="31" t="s">
        <v>1309</v>
      </c>
      <c r="AD50" s="38" t="s">
        <v>1306</v>
      </c>
      <c r="AE50" s="41"/>
      <c r="AF50" s="31" t="s">
        <v>1309</v>
      </c>
      <c r="AG50" s="38" t="s">
        <v>1306</v>
      </c>
      <c r="AH50" s="41"/>
      <c r="AI50" s="31" t="s">
        <v>1309</v>
      </c>
      <c r="AJ50" s="38" t="s">
        <v>1306</v>
      </c>
      <c r="AK50" s="41"/>
      <c r="AL50" s="31" t="s">
        <v>1309</v>
      </c>
      <c r="AM50" s="38" t="s">
        <v>1306</v>
      </c>
      <c r="AN50" s="41"/>
      <c r="AO50" s="31" t="s">
        <v>1309</v>
      </c>
      <c r="AP50" s="38" t="s">
        <v>1306</v>
      </c>
      <c r="AQ50" s="41"/>
      <c r="AR50" s="31" t="s">
        <v>1309</v>
      </c>
      <c r="AS50" s="38" t="s">
        <v>1306</v>
      </c>
      <c r="AT50" s="39"/>
      <c r="AU50" s="40"/>
    </row>
    <row r="51" spans="1:47" ht="12.95" customHeight="1" x14ac:dyDescent="0.2">
      <c r="A51" s="7" t="s">
        <v>973</v>
      </c>
      <c r="B51" s="42" t="s">
        <v>913</v>
      </c>
      <c r="C51" s="46" t="s">
        <v>384</v>
      </c>
      <c r="D51" s="43" t="s">
        <v>382</v>
      </c>
      <c r="E51" s="44" t="s">
        <v>385</v>
      </c>
      <c r="F51" s="45"/>
      <c r="G51" s="7">
        <v>1</v>
      </c>
      <c r="H51" s="36"/>
      <c r="I51" s="37"/>
      <c r="J51" s="41"/>
      <c r="K51" s="31" t="s">
        <v>1309</v>
      </c>
      <c r="L51" s="38" t="s">
        <v>1306</v>
      </c>
      <c r="M51" s="41"/>
      <c r="N51" s="31" t="s">
        <v>1309</v>
      </c>
      <c r="O51" s="38" t="s">
        <v>1306</v>
      </c>
      <c r="P51" s="41"/>
      <c r="Q51" s="31" t="s">
        <v>1309</v>
      </c>
      <c r="R51" s="38" t="s">
        <v>1306</v>
      </c>
      <c r="S51" s="41"/>
      <c r="T51" s="31" t="s">
        <v>1309</v>
      </c>
      <c r="U51" s="38" t="s">
        <v>1306</v>
      </c>
      <c r="V51" s="41"/>
      <c r="W51" s="31" t="s">
        <v>1309</v>
      </c>
      <c r="X51" s="38" t="s">
        <v>1306</v>
      </c>
      <c r="Y51" s="41"/>
      <c r="Z51" s="31" t="s">
        <v>1309</v>
      </c>
      <c r="AA51" s="38" t="s">
        <v>1306</v>
      </c>
      <c r="AB51" s="41"/>
      <c r="AC51" s="31" t="s">
        <v>1309</v>
      </c>
      <c r="AD51" s="38" t="s">
        <v>1306</v>
      </c>
      <c r="AE51" s="41"/>
      <c r="AF51" s="31" t="s">
        <v>1309</v>
      </c>
      <c r="AG51" s="38" t="s">
        <v>1306</v>
      </c>
      <c r="AH51" s="41"/>
      <c r="AI51" s="31" t="s">
        <v>1309</v>
      </c>
      <c r="AJ51" s="38" t="s">
        <v>1306</v>
      </c>
      <c r="AK51" s="41"/>
      <c r="AL51" s="31" t="s">
        <v>1309</v>
      </c>
      <c r="AM51" s="38" t="s">
        <v>1306</v>
      </c>
      <c r="AN51" s="41"/>
      <c r="AO51" s="31" t="s">
        <v>1309</v>
      </c>
      <c r="AP51" s="38" t="s">
        <v>1306</v>
      </c>
      <c r="AQ51" s="41"/>
      <c r="AR51" s="31" t="s">
        <v>1309</v>
      </c>
      <c r="AS51" s="38" t="s">
        <v>1306</v>
      </c>
      <c r="AT51" s="39"/>
      <c r="AU51" s="40"/>
    </row>
    <row r="52" spans="1:47" ht="12.95" customHeight="1" x14ac:dyDescent="0.2">
      <c r="A52" s="7" t="s">
        <v>974</v>
      </c>
      <c r="B52" s="42" t="s">
        <v>911</v>
      </c>
      <c r="C52" s="7" t="s">
        <v>200</v>
      </c>
      <c r="D52" s="43" t="s">
        <v>198</v>
      </c>
      <c r="E52" s="44" t="s">
        <v>201</v>
      </c>
      <c r="F52" s="45"/>
      <c r="G52" s="7">
        <v>2</v>
      </c>
      <c r="H52" s="36"/>
      <c r="I52" s="37"/>
      <c r="J52" s="41"/>
      <c r="K52" s="31" t="s">
        <v>1309</v>
      </c>
      <c r="L52" s="38" t="s">
        <v>1306</v>
      </c>
      <c r="M52" s="41"/>
      <c r="N52" s="31" t="s">
        <v>1309</v>
      </c>
      <c r="O52" s="38" t="s">
        <v>1306</v>
      </c>
      <c r="P52" s="41"/>
      <c r="Q52" s="31" t="s">
        <v>1309</v>
      </c>
      <c r="R52" s="38" t="s">
        <v>1306</v>
      </c>
      <c r="S52" s="41"/>
      <c r="T52" s="31" t="s">
        <v>1309</v>
      </c>
      <c r="U52" s="38" t="s">
        <v>1306</v>
      </c>
      <c r="V52" s="41"/>
      <c r="W52" s="31" t="s">
        <v>1309</v>
      </c>
      <c r="X52" s="38" t="s">
        <v>1306</v>
      </c>
      <c r="Y52" s="41"/>
      <c r="Z52" s="31" t="s">
        <v>1309</v>
      </c>
      <c r="AA52" s="38" t="s">
        <v>1306</v>
      </c>
      <c r="AB52" s="41"/>
      <c r="AC52" s="31" t="s">
        <v>1309</v>
      </c>
      <c r="AD52" s="38" t="s">
        <v>1306</v>
      </c>
      <c r="AE52" s="41"/>
      <c r="AF52" s="31" t="s">
        <v>1309</v>
      </c>
      <c r="AG52" s="38" t="s">
        <v>1306</v>
      </c>
      <c r="AH52" s="41"/>
      <c r="AI52" s="31" t="s">
        <v>1309</v>
      </c>
      <c r="AJ52" s="38" t="s">
        <v>1306</v>
      </c>
      <c r="AK52" s="41"/>
      <c r="AL52" s="31" t="s">
        <v>1309</v>
      </c>
      <c r="AM52" s="38" t="s">
        <v>1306</v>
      </c>
      <c r="AN52" s="41"/>
      <c r="AO52" s="31" t="s">
        <v>1309</v>
      </c>
      <c r="AP52" s="38" t="s">
        <v>1306</v>
      </c>
      <c r="AQ52" s="41"/>
      <c r="AR52" s="31" t="s">
        <v>1309</v>
      </c>
      <c r="AS52" s="38" t="s">
        <v>1306</v>
      </c>
      <c r="AT52" s="39"/>
      <c r="AU52" s="40"/>
    </row>
    <row r="53" spans="1:47" ht="12.95" customHeight="1" x14ac:dyDescent="0.2">
      <c r="A53" s="7" t="s">
        <v>130</v>
      </c>
      <c r="B53" s="42" t="s">
        <v>913</v>
      </c>
      <c r="C53" s="7" t="s">
        <v>131</v>
      </c>
      <c r="D53" s="43" t="s">
        <v>129</v>
      </c>
      <c r="E53" s="44" t="s">
        <v>132</v>
      </c>
      <c r="F53" s="45"/>
      <c r="G53" s="7">
        <v>1</v>
      </c>
      <c r="H53" s="36"/>
      <c r="I53" s="37"/>
      <c r="J53" s="41"/>
      <c r="K53" s="31" t="s">
        <v>1309</v>
      </c>
      <c r="L53" s="38" t="s">
        <v>1306</v>
      </c>
      <c r="M53" s="41"/>
      <c r="N53" s="31" t="s">
        <v>1309</v>
      </c>
      <c r="O53" s="38" t="s">
        <v>1306</v>
      </c>
      <c r="P53" s="41"/>
      <c r="Q53" s="31" t="s">
        <v>1309</v>
      </c>
      <c r="R53" s="38" t="s">
        <v>1306</v>
      </c>
      <c r="S53" s="41"/>
      <c r="T53" s="31" t="s">
        <v>1309</v>
      </c>
      <c r="U53" s="38" t="s">
        <v>1306</v>
      </c>
      <c r="V53" s="41"/>
      <c r="W53" s="31" t="s">
        <v>1309</v>
      </c>
      <c r="X53" s="38" t="s">
        <v>1306</v>
      </c>
      <c r="Y53" s="41"/>
      <c r="Z53" s="31" t="s">
        <v>1309</v>
      </c>
      <c r="AA53" s="38" t="s">
        <v>1306</v>
      </c>
      <c r="AB53" s="41"/>
      <c r="AC53" s="31" t="s">
        <v>1309</v>
      </c>
      <c r="AD53" s="38" t="s">
        <v>1306</v>
      </c>
      <c r="AE53" s="41"/>
      <c r="AF53" s="31" t="s">
        <v>1309</v>
      </c>
      <c r="AG53" s="38" t="s">
        <v>1306</v>
      </c>
      <c r="AH53" s="41"/>
      <c r="AI53" s="31" t="s">
        <v>1309</v>
      </c>
      <c r="AJ53" s="38" t="s">
        <v>1306</v>
      </c>
      <c r="AK53" s="41"/>
      <c r="AL53" s="31" t="s">
        <v>1309</v>
      </c>
      <c r="AM53" s="38" t="s">
        <v>1306</v>
      </c>
      <c r="AN53" s="41"/>
      <c r="AO53" s="31" t="s">
        <v>1309</v>
      </c>
      <c r="AP53" s="38" t="s">
        <v>1306</v>
      </c>
      <c r="AQ53" s="41"/>
      <c r="AR53" s="31" t="s">
        <v>1309</v>
      </c>
      <c r="AS53" s="38" t="s">
        <v>1306</v>
      </c>
      <c r="AT53" s="39"/>
      <c r="AU53" s="40"/>
    </row>
    <row r="54" spans="1:47" ht="12.95" customHeight="1" x14ac:dyDescent="0.2">
      <c r="A54" s="7" t="s">
        <v>512</v>
      </c>
      <c r="B54" s="42" t="s">
        <v>912</v>
      </c>
      <c r="C54" s="46" t="s">
        <v>513</v>
      </c>
      <c r="D54" s="46">
        <v>139</v>
      </c>
      <c r="E54" s="44" t="s">
        <v>514</v>
      </c>
      <c r="F54" s="45"/>
      <c r="G54" s="46">
        <v>2</v>
      </c>
      <c r="H54" s="36"/>
      <c r="I54" s="37"/>
      <c r="J54" s="41"/>
      <c r="K54" s="31" t="s">
        <v>1309</v>
      </c>
      <c r="L54" s="38" t="s">
        <v>1306</v>
      </c>
      <c r="M54" s="41"/>
      <c r="N54" s="31" t="s">
        <v>1309</v>
      </c>
      <c r="O54" s="38" t="s">
        <v>1306</v>
      </c>
      <c r="P54" s="41"/>
      <c r="Q54" s="31" t="s">
        <v>1309</v>
      </c>
      <c r="R54" s="38" t="s">
        <v>1306</v>
      </c>
      <c r="S54" s="41"/>
      <c r="T54" s="31" t="s">
        <v>1309</v>
      </c>
      <c r="U54" s="38" t="s">
        <v>1306</v>
      </c>
      <c r="V54" s="41"/>
      <c r="W54" s="31" t="s">
        <v>1309</v>
      </c>
      <c r="X54" s="38" t="s">
        <v>1306</v>
      </c>
      <c r="Y54" s="41"/>
      <c r="Z54" s="31" t="s">
        <v>1309</v>
      </c>
      <c r="AA54" s="38" t="s">
        <v>1306</v>
      </c>
      <c r="AB54" s="41"/>
      <c r="AC54" s="31" t="s">
        <v>1309</v>
      </c>
      <c r="AD54" s="38" t="s">
        <v>1306</v>
      </c>
      <c r="AE54" s="41"/>
      <c r="AF54" s="31" t="s">
        <v>1309</v>
      </c>
      <c r="AG54" s="38" t="s">
        <v>1306</v>
      </c>
      <c r="AH54" s="41"/>
      <c r="AI54" s="31" t="s">
        <v>1309</v>
      </c>
      <c r="AJ54" s="38" t="s">
        <v>1306</v>
      </c>
      <c r="AK54" s="41"/>
      <c r="AL54" s="31" t="s">
        <v>1309</v>
      </c>
      <c r="AM54" s="38" t="s">
        <v>1306</v>
      </c>
      <c r="AN54" s="41"/>
      <c r="AO54" s="31" t="s">
        <v>1309</v>
      </c>
      <c r="AP54" s="38" t="s">
        <v>1306</v>
      </c>
      <c r="AQ54" s="41"/>
      <c r="AR54" s="31" t="s">
        <v>1309</v>
      </c>
      <c r="AS54" s="38" t="s">
        <v>1306</v>
      </c>
      <c r="AT54" s="39"/>
      <c r="AU54" s="40"/>
    </row>
    <row r="55" spans="1:47" ht="12.95" customHeight="1" x14ac:dyDescent="0.2">
      <c r="A55" s="7" t="s">
        <v>32</v>
      </c>
      <c r="B55" s="42" t="s">
        <v>911</v>
      </c>
      <c r="C55" s="7" t="s">
        <v>33</v>
      </c>
      <c r="D55" s="43" t="s">
        <v>31</v>
      </c>
      <c r="E55" s="47" t="s">
        <v>34</v>
      </c>
      <c r="F55" s="45"/>
      <c r="G55" s="7">
        <v>1</v>
      </c>
      <c r="H55" s="36"/>
      <c r="I55" s="37"/>
      <c r="J55" s="41"/>
      <c r="K55" s="31" t="s">
        <v>1309</v>
      </c>
      <c r="L55" s="38" t="s">
        <v>1306</v>
      </c>
      <c r="M55" s="41"/>
      <c r="N55" s="31" t="s">
        <v>1309</v>
      </c>
      <c r="O55" s="38" t="s">
        <v>1306</v>
      </c>
      <c r="P55" s="41"/>
      <c r="Q55" s="31" t="s">
        <v>1309</v>
      </c>
      <c r="R55" s="38" t="s">
        <v>1306</v>
      </c>
      <c r="S55" s="41"/>
      <c r="T55" s="31" t="s">
        <v>1309</v>
      </c>
      <c r="U55" s="38" t="s">
        <v>1306</v>
      </c>
      <c r="V55" s="41"/>
      <c r="W55" s="31" t="s">
        <v>1309</v>
      </c>
      <c r="X55" s="38" t="s">
        <v>1306</v>
      </c>
      <c r="Y55" s="41"/>
      <c r="Z55" s="31" t="s">
        <v>1309</v>
      </c>
      <c r="AA55" s="38" t="s">
        <v>1306</v>
      </c>
      <c r="AB55" s="41"/>
      <c r="AC55" s="31" t="s">
        <v>1309</v>
      </c>
      <c r="AD55" s="38" t="s">
        <v>1306</v>
      </c>
      <c r="AE55" s="41"/>
      <c r="AF55" s="31" t="s">
        <v>1309</v>
      </c>
      <c r="AG55" s="38" t="s">
        <v>1306</v>
      </c>
      <c r="AH55" s="41"/>
      <c r="AI55" s="31" t="s">
        <v>1309</v>
      </c>
      <c r="AJ55" s="38" t="s">
        <v>1306</v>
      </c>
      <c r="AK55" s="41"/>
      <c r="AL55" s="31" t="s">
        <v>1309</v>
      </c>
      <c r="AM55" s="38" t="s">
        <v>1306</v>
      </c>
      <c r="AN55" s="41"/>
      <c r="AO55" s="31" t="s">
        <v>1309</v>
      </c>
      <c r="AP55" s="38" t="s">
        <v>1306</v>
      </c>
      <c r="AQ55" s="41"/>
      <c r="AR55" s="31" t="s">
        <v>1309</v>
      </c>
      <c r="AS55" s="38" t="s">
        <v>1306</v>
      </c>
      <c r="AT55" s="39"/>
      <c r="AU55" s="40"/>
    </row>
    <row r="56" spans="1:47" ht="12.95" customHeight="1" x14ac:dyDescent="0.2">
      <c r="A56" s="7" t="s">
        <v>542</v>
      </c>
      <c r="B56" s="42" t="s">
        <v>918</v>
      </c>
      <c r="C56" s="46" t="s">
        <v>543</v>
      </c>
      <c r="D56" s="46">
        <v>150</v>
      </c>
      <c r="E56" s="44" t="s">
        <v>544</v>
      </c>
      <c r="F56" s="45"/>
      <c r="G56" s="46">
        <v>1</v>
      </c>
      <c r="H56" s="36"/>
      <c r="I56" s="37"/>
      <c r="J56" s="41"/>
      <c r="K56" s="31" t="s">
        <v>1309</v>
      </c>
      <c r="L56" s="38" t="s">
        <v>1306</v>
      </c>
      <c r="M56" s="41"/>
      <c r="N56" s="31" t="s">
        <v>1309</v>
      </c>
      <c r="O56" s="38" t="s">
        <v>1306</v>
      </c>
      <c r="P56" s="41"/>
      <c r="Q56" s="31" t="s">
        <v>1309</v>
      </c>
      <c r="R56" s="38" t="s">
        <v>1306</v>
      </c>
      <c r="S56" s="41"/>
      <c r="T56" s="31" t="s">
        <v>1309</v>
      </c>
      <c r="U56" s="38" t="s">
        <v>1306</v>
      </c>
      <c r="V56" s="41"/>
      <c r="W56" s="31" t="s">
        <v>1309</v>
      </c>
      <c r="X56" s="38" t="s">
        <v>1306</v>
      </c>
      <c r="Y56" s="41"/>
      <c r="Z56" s="31" t="s">
        <v>1309</v>
      </c>
      <c r="AA56" s="38" t="s">
        <v>1306</v>
      </c>
      <c r="AB56" s="41"/>
      <c r="AC56" s="31" t="s">
        <v>1309</v>
      </c>
      <c r="AD56" s="38" t="s">
        <v>1306</v>
      </c>
      <c r="AE56" s="41"/>
      <c r="AF56" s="31" t="s">
        <v>1309</v>
      </c>
      <c r="AG56" s="38" t="s">
        <v>1306</v>
      </c>
      <c r="AH56" s="41"/>
      <c r="AI56" s="31" t="s">
        <v>1309</v>
      </c>
      <c r="AJ56" s="38" t="s">
        <v>1306</v>
      </c>
      <c r="AK56" s="41"/>
      <c r="AL56" s="31" t="s">
        <v>1309</v>
      </c>
      <c r="AM56" s="38" t="s">
        <v>1306</v>
      </c>
      <c r="AN56" s="41"/>
      <c r="AO56" s="31" t="s">
        <v>1309</v>
      </c>
      <c r="AP56" s="38" t="s">
        <v>1306</v>
      </c>
      <c r="AQ56" s="41"/>
      <c r="AR56" s="31" t="s">
        <v>1309</v>
      </c>
      <c r="AS56" s="38" t="s">
        <v>1306</v>
      </c>
      <c r="AT56" s="39"/>
      <c r="AU56" s="40"/>
    </row>
    <row r="57" spans="1:47" ht="12.95" customHeight="1" x14ac:dyDescent="0.2">
      <c r="A57" s="7" t="s">
        <v>266</v>
      </c>
      <c r="B57" s="42" t="s">
        <v>910</v>
      </c>
      <c r="C57" s="7" t="s">
        <v>267</v>
      </c>
      <c r="D57" s="43" t="s">
        <v>265</v>
      </c>
      <c r="E57" s="44" t="s">
        <v>268</v>
      </c>
      <c r="F57" s="45"/>
      <c r="G57" s="7">
        <v>2</v>
      </c>
      <c r="H57" s="36"/>
      <c r="I57" s="37"/>
      <c r="J57" s="41"/>
      <c r="K57" s="31" t="s">
        <v>1309</v>
      </c>
      <c r="L57" s="38" t="s">
        <v>1306</v>
      </c>
      <c r="M57" s="41"/>
      <c r="N57" s="31" t="s">
        <v>1309</v>
      </c>
      <c r="O57" s="38" t="s">
        <v>1306</v>
      </c>
      <c r="P57" s="41"/>
      <c r="Q57" s="31" t="s">
        <v>1309</v>
      </c>
      <c r="R57" s="38" t="s">
        <v>1306</v>
      </c>
      <c r="S57" s="41"/>
      <c r="T57" s="31" t="s">
        <v>1309</v>
      </c>
      <c r="U57" s="38" t="s">
        <v>1306</v>
      </c>
      <c r="V57" s="41"/>
      <c r="W57" s="31" t="s">
        <v>1309</v>
      </c>
      <c r="X57" s="38" t="s">
        <v>1306</v>
      </c>
      <c r="Y57" s="41"/>
      <c r="Z57" s="31" t="s">
        <v>1309</v>
      </c>
      <c r="AA57" s="38" t="s">
        <v>1306</v>
      </c>
      <c r="AB57" s="41"/>
      <c r="AC57" s="31" t="s">
        <v>1309</v>
      </c>
      <c r="AD57" s="38" t="s">
        <v>1306</v>
      </c>
      <c r="AE57" s="41"/>
      <c r="AF57" s="31" t="s">
        <v>1309</v>
      </c>
      <c r="AG57" s="38" t="s">
        <v>1306</v>
      </c>
      <c r="AH57" s="41"/>
      <c r="AI57" s="31" t="s">
        <v>1309</v>
      </c>
      <c r="AJ57" s="38" t="s">
        <v>1306</v>
      </c>
      <c r="AK57" s="41"/>
      <c r="AL57" s="31" t="s">
        <v>1309</v>
      </c>
      <c r="AM57" s="38" t="s">
        <v>1306</v>
      </c>
      <c r="AN57" s="41"/>
      <c r="AO57" s="31" t="s">
        <v>1309</v>
      </c>
      <c r="AP57" s="38" t="s">
        <v>1306</v>
      </c>
      <c r="AQ57" s="41"/>
      <c r="AR57" s="31" t="s">
        <v>1309</v>
      </c>
      <c r="AS57" s="38" t="s">
        <v>1306</v>
      </c>
      <c r="AT57" s="39"/>
      <c r="AU57" s="40"/>
    </row>
    <row r="58" spans="1:47" ht="12.95" customHeight="1" x14ac:dyDescent="0.2">
      <c r="A58" s="7" t="s">
        <v>594</v>
      </c>
      <c r="B58" s="42" t="s">
        <v>915</v>
      </c>
      <c r="C58" s="46" t="s">
        <v>595</v>
      </c>
      <c r="D58" s="46">
        <v>169</v>
      </c>
      <c r="E58" s="44" t="s">
        <v>596</v>
      </c>
      <c r="F58" s="45"/>
      <c r="G58" s="46">
        <v>2</v>
      </c>
      <c r="H58" s="36"/>
      <c r="I58" s="37"/>
      <c r="J58" s="41"/>
      <c r="K58" s="31" t="s">
        <v>1309</v>
      </c>
      <c r="L58" s="38" t="s">
        <v>1306</v>
      </c>
      <c r="M58" s="41"/>
      <c r="N58" s="31" t="s">
        <v>1309</v>
      </c>
      <c r="O58" s="38" t="s">
        <v>1306</v>
      </c>
      <c r="P58" s="41"/>
      <c r="Q58" s="31" t="s">
        <v>1309</v>
      </c>
      <c r="R58" s="38" t="s">
        <v>1306</v>
      </c>
      <c r="S58" s="41"/>
      <c r="T58" s="31" t="s">
        <v>1309</v>
      </c>
      <c r="U58" s="38" t="s">
        <v>1306</v>
      </c>
      <c r="V58" s="41"/>
      <c r="W58" s="31" t="s">
        <v>1309</v>
      </c>
      <c r="X58" s="38" t="s">
        <v>1306</v>
      </c>
      <c r="Y58" s="41"/>
      <c r="Z58" s="31" t="s">
        <v>1309</v>
      </c>
      <c r="AA58" s="38" t="s">
        <v>1306</v>
      </c>
      <c r="AB58" s="41"/>
      <c r="AC58" s="31" t="s">
        <v>1309</v>
      </c>
      <c r="AD58" s="38" t="s">
        <v>1306</v>
      </c>
      <c r="AE58" s="41"/>
      <c r="AF58" s="31" t="s">
        <v>1309</v>
      </c>
      <c r="AG58" s="38" t="s">
        <v>1306</v>
      </c>
      <c r="AH58" s="41"/>
      <c r="AI58" s="31" t="s">
        <v>1309</v>
      </c>
      <c r="AJ58" s="38" t="s">
        <v>1306</v>
      </c>
      <c r="AK58" s="41"/>
      <c r="AL58" s="31" t="s">
        <v>1309</v>
      </c>
      <c r="AM58" s="38" t="s">
        <v>1306</v>
      </c>
      <c r="AN58" s="41"/>
      <c r="AO58" s="31" t="s">
        <v>1309</v>
      </c>
      <c r="AP58" s="38" t="s">
        <v>1306</v>
      </c>
      <c r="AQ58" s="41"/>
      <c r="AR58" s="31" t="s">
        <v>1309</v>
      </c>
      <c r="AS58" s="38" t="s">
        <v>1306</v>
      </c>
      <c r="AT58" s="39"/>
      <c r="AU58" s="40"/>
    </row>
    <row r="59" spans="1:47" ht="12.95" customHeight="1" x14ac:dyDescent="0.2">
      <c r="A59" s="7" t="s">
        <v>55</v>
      </c>
      <c r="B59" s="42" t="s">
        <v>909</v>
      </c>
      <c r="C59" s="7" t="s">
        <v>56</v>
      </c>
      <c r="D59" s="43" t="s">
        <v>54</v>
      </c>
      <c r="E59" s="47" t="s">
        <v>57</v>
      </c>
      <c r="F59" s="45"/>
      <c r="G59" s="7">
        <v>1</v>
      </c>
      <c r="H59" s="36"/>
      <c r="I59" s="37"/>
      <c r="J59" s="41"/>
      <c r="K59" s="31" t="s">
        <v>1309</v>
      </c>
      <c r="L59" s="38" t="s">
        <v>1306</v>
      </c>
      <c r="M59" s="41"/>
      <c r="N59" s="31" t="s">
        <v>1309</v>
      </c>
      <c r="O59" s="38" t="s">
        <v>1306</v>
      </c>
      <c r="P59" s="41"/>
      <c r="Q59" s="31" t="s">
        <v>1309</v>
      </c>
      <c r="R59" s="38" t="s">
        <v>1306</v>
      </c>
      <c r="S59" s="41"/>
      <c r="T59" s="31" t="s">
        <v>1309</v>
      </c>
      <c r="U59" s="38" t="s">
        <v>1306</v>
      </c>
      <c r="V59" s="41"/>
      <c r="W59" s="31" t="s">
        <v>1309</v>
      </c>
      <c r="X59" s="38" t="s">
        <v>1306</v>
      </c>
      <c r="Y59" s="41"/>
      <c r="Z59" s="31" t="s">
        <v>1309</v>
      </c>
      <c r="AA59" s="38" t="s">
        <v>1306</v>
      </c>
      <c r="AB59" s="41"/>
      <c r="AC59" s="31" t="s">
        <v>1309</v>
      </c>
      <c r="AD59" s="38" t="s">
        <v>1306</v>
      </c>
      <c r="AE59" s="41"/>
      <c r="AF59" s="31" t="s">
        <v>1309</v>
      </c>
      <c r="AG59" s="38" t="s">
        <v>1306</v>
      </c>
      <c r="AH59" s="41"/>
      <c r="AI59" s="31" t="s">
        <v>1309</v>
      </c>
      <c r="AJ59" s="38" t="s">
        <v>1306</v>
      </c>
      <c r="AK59" s="41"/>
      <c r="AL59" s="31" t="s">
        <v>1309</v>
      </c>
      <c r="AM59" s="38" t="s">
        <v>1306</v>
      </c>
      <c r="AN59" s="41"/>
      <c r="AO59" s="31" t="s">
        <v>1309</v>
      </c>
      <c r="AP59" s="38" t="s">
        <v>1306</v>
      </c>
      <c r="AQ59" s="41"/>
      <c r="AR59" s="31" t="s">
        <v>1309</v>
      </c>
      <c r="AS59" s="38" t="s">
        <v>1306</v>
      </c>
      <c r="AT59" s="39"/>
      <c r="AU59" s="40"/>
    </row>
    <row r="60" spans="1:47" ht="12.95" customHeight="1" x14ac:dyDescent="0.2">
      <c r="A60" s="7" t="s">
        <v>415</v>
      </c>
      <c r="B60" s="42" t="s">
        <v>911</v>
      </c>
      <c r="C60" s="46" t="s">
        <v>416</v>
      </c>
      <c r="D60" s="43" t="s">
        <v>414</v>
      </c>
      <c r="E60" s="44" t="s">
        <v>417</v>
      </c>
      <c r="F60" s="45"/>
      <c r="G60" s="7">
        <v>3</v>
      </c>
      <c r="H60" s="36"/>
      <c r="I60" s="37"/>
      <c r="J60" s="41"/>
      <c r="K60" s="31" t="s">
        <v>1309</v>
      </c>
      <c r="L60" s="38" t="s">
        <v>1306</v>
      </c>
      <c r="M60" s="41"/>
      <c r="N60" s="31" t="s">
        <v>1309</v>
      </c>
      <c r="O60" s="38" t="s">
        <v>1306</v>
      </c>
      <c r="P60" s="41"/>
      <c r="Q60" s="31" t="s">
        <v>1309</v>
      </c>
      <c r="R60" s="38" t="s">
        <v>1306</v>
      </c>
      <c r="S60" s="41"/>
      <c r="T60" s="31" t="s">
        <v>1309</v>
      </c>
      <c r="U60" s="38" t="s">
        <v>1306</v>
      </c>
      <c r="V60" s="41"/>
      <c r="W60" s="31" t="s">
        <v>1309</v>
      </c>
      <c r="X60" s="38" t="s">
        <v>1306</v>
      </c>
      <c r="Y60" s="41"/>
      <c r="Z60" s="31" t="s">
        <v>1309</v>
      </c>
      <c r="AA60" s="38" t="s">
        <v>1306</v>
      </c>
      <c r="AB60" s="41"/>
      <c r="AC60" s="31" t="s">
        <v>1309</v>
      </c>
      <c r="AD60" s="38" t="s">
        <v>1306</v>
      </c>
      <c r="AE60" s="41"/>
      <c r="AF60" s="31" t="s">
        <v>1309</v>
      </c>
      <c r="AG60" s="38" t="s">
        <v>1306</v>
      </c>
      <c r="AH60" s="41"/>
      <c r="AI60" s="31" t="s">
        <v>1309</v>
      </c>
      <c r="AJ60" s="38" t="s">
        <v>1306</v>
      </c>
      <c r="AK60" s="41"/>
      <c r="AL60" s="31" t="s">
        <v>1309</v>
      </c>
      <c r="AM60" s="38" t="s">
        <v>1306</v>
      </c>
      <c r="AN60" s="41"/>
      <c r="AO60" s="31" t="s">
        <v>1309</v>
      </c>
      <c r="AP60" s="38" t="s">
        <v>1306</v>
      </c>
      <c r="AQ60" s="41"/>
      <c r="AR60" s="31" t="s">
        <v>1309</v>
      </c>
      <c r="AS60" s="38" t="s">
        <v>1306</v>
      </c>
      <c r="AT60" s="39"/>
      <c r="AU60" s="40"/>
    </row>
    <row r="61" spans="1:47" ht="12.95" customHeight="1" x14ac:dyDescent="0.2">
      <c r="A61" s="7" t="s">
        <v>548</v>
      </c>
      <c r="B61" s="42" t="s">
        <v>914</v>
      </c>
      <c r="C61" s="46" t="s">
        <v>549</v>
      </c>
      <c r="D61" s="46">
        <v>152</v>
      </c>
      <c r="E61" s="44" t="s">
        <v>550</v>
      </c>
      <c r="F61" s="45"/>
      <c r="G61" s="46">
        <v>2</v>
      </c>
      <c r="H61" s="36"/>
      <c r="I61" s="37"/>
      <c r="J61" s="41"/>
      <c r="K61" s="31" t="s">
        <v>1309</v>
      </c>
      <c r="L61" s="38" t="s">
        <v>1306</v>
      </c>
      <c r="M61" s="41"/>
      <c r="N61" s="31" t="s">
        <v>1309</v>
      </c>
      <c r="O61" s="38" t="s">
        <v>1306</v>
      </c>
      <c r="P61" s="41"/>
      <c r="Q61" s="31" t="s">
        <v>1309</v>
      </c>
      <c r="R61" s="38" t="s">
        <v>1306</v>
      </c>
      <c r="S61" s="41"/>
      <c r="T61" s="31" t="s">
        <v>1309</v>
      </c>
      <c r="U61" s="38" t="s">
        <v>1306</v>
      </c>
      <c r="V61" s="41"/>
      <c r="W61" s="31" t="s">
        <v>1309</v>
      </c>
      <c r="X61" s="38" t="s">
        <v>1306</v>
      </c>
      <c r="Y61" s="41"/>
      <c r="Z61" s="31" t="s">
        <v>1309</v>
      </c>
      <c r="AA61" s="38" t="s">
        <v>1306</v>
      </c>
      <c r="AB61" s="41"/>
      <c r="AC61" s="31" t="s">
        <v>1309</v>
      </c>
      <c r="AD61" s="38" t="s">
        <v>1306</v>
      </c>
      <c r="AE61" s="41"/>
      <c r="AF61" s="31" t="s">
        <v>1309</v>
      </c>
      <c r="AG61" s="38" t="s">
        <v>1306</v>
      </c>
      <c r="AH61" s="41"/>
      <c r="AI61" s="31" t="s">
        <v>1309</v>
      </c>
      <c r="AJ61" s="38" t="s">
        <v>1306</v>
      </c>
      <c r="AK61" s="41"/>
      <c r="AL61" s="31" t="s">
        <v>1309</v>
      </c>
      <c r="AM61" s="38" t="s">
        <v>1306</v>
      </c>
      <c r="AN61" s="41"/>
      <c r="AO61" s="31" t="s">
        <v>1309</v>
      </c>
      <c r="AP61" s="38" t="s">
        <v>1306</v>
      </c>
      <c r="AQ61" s="41"/>
      <c r="AR61" s="31" t="s">
        <v>1309</v>
      </c>
      <c r="AS61" s="38" t="s">
        <v>1306</v>
      </c>
      <c r="AT61" s="39"/>
      <c r="AU61" s="40"/>
    </row>
    <row r="62" spans="1:47" ht="12.95" customHeight="1" x14ac:dyDescent="0.2">
      <c r="A62" s="7" t="s">
        <v>975</v>
      </c>
      <c r="B62" s="42" t="s">
        <v>918</v>
      </c>
      <c r="C62" s="46" t="s">
        <v>380</v>
      </c>
      <c r="D62" s="43" t="s">
        <v>378</v>
      </c>
      <c r="E62" s="44" t="s">
        <v>381</v>
      </c>
      <c r="F62" s="45"/>
      <c r="G62" s="7">
        <v>1</v>
      </c>
      <c r="H62" s="36"/>
      <c r="I62" s="37"/>
      <c r="J62" s="41"/>
      <c r="K62" s="31" t="s">
        <v>1309</v>
      </c>
      <c r="L62" s="38" t="s">
        <v>1306</v>
      </c>
      <c r="M62" s="41"/>
      <c r="N62" s="31" t="s">
        <v>1309</v>
      </c>
      <c r="O62" s="38" t="s">
        <v>1306</v>
      </c>
      <c r="P62" s="41"/>
      <c r="Q62" s="31" t="s">
        <v>1309</v>
      </c>
      <c r="R62" s="38" t="s">
        <v>1306</v>
      </c>
      <c r="S62" s="41"/>
      <c r="T62" s="31" t="s">
        <v>1309</v>
      </c>
      <c r="U62" s="38" t="s">
        <v>1306</v>
      </c>
      <c r="V62" s="41"/>
      <c r="W62" s="31" t="s">
        <v>1309</v>
      </c>
      <c r="X62" s="38" t="s">
        <v>1306</v>
      </c>
      <c r="Y62" s="41"/>
      <c r="Z62" s="31" t="s">
        <v>1309</v>
      </c>
      <c r="AA62" s="38" t="s">
        <v>1306</v>
      </c>
      <c r="AB62" s="41"/>
      <c r="AC62" s="31" t="s">
        <v>1309</v>
      </c>
      <c r="AD62" s="38" t="s">
        <v>1306</v>
      </c>
      <c r="AE62" s="41"/>
      <c r="AF62" s="31" t="s">
        <v>1309</v>
      </c>
      <c r="AG62" s="38" t="s">
        <v>1306</v>
      </c>
      <c r="AH62" s="41"/>
      <c r="AI62" s="31" t="s">
        <v>1309</v>
      </c>
      <c r="AJ62" s="38" t="s">
        <v>1306</v>
      </c>
      <c r="AK62" s="41"/>
      <c r="AL62" s="31" t="s">
        <v>1309</v>
      </c>
      <c r="AM62" s="38" t="s">
        <v>1306</v>
      </c>
      <c r="AN62" s="41"/>
      <c r="AO62" s="31" t="s">
        <v>1309</v>
      </c>
      <c r="AP62" s="38" t="s">
        <v>1306</v>
      </c>
      <c r="AQ62" s="41"/>
      <c r="AR62" s="31" t="s">
        <v>1309</v>
      </c>
      <c r="AS62" s="38" t="s">
        <v>1306</v>
      </c>
      <c r="AT62" s="39"/>
      <c r="AU62" s="40"/>
    </row>
    <row r="63" spans="1:47" ht="12.95" customHeight="1" x14ac:dyDescent="0.2">
      <c r="A63" s="7" t="s">
        <v>976</v>
      </c>
      <c r="B63" s="42" t="s">
        <v>906</v>
      </c>
      <c r="C63" s="46" t="s">
        <v>1015</v>
      </c>
      <c r="D63" s="31" t="s">
        <v>657</v>
      </c>
      <c r="E63" s="31" t="s">
        <v>657</v>
      </c>
      <c r="F63" s="31" t="s">
        <v>657</v>
      </c>
      <c r="G63" s="31" t="s">
        <v>657</v>
      </c>
      <c r="H63" s="31" t="s">
        <v>657</v>
      </c>
      <c r="I63" s="31" t="s">
        <v>657</v>
      </c>
      <c r="J63" s="31"/>
      <c r="K63" s="31" t="s">
        <v>1309</v>
      </c>
      <c r="L63" s="38" t="s">
        <v>1306</v>
      </c>
      <c r="M63" s="31"/>
      <c r="N63" s="31" t="s">
        <v>1309</v>
      </c>
      <c r="O63" s="38" t="s">
        <v>1306</v>
      </c>
      <c r="P63" s="31"/>
      <c r="Q63" s="31" t="s">
        <v>1309</v>
      </c>
      <c r="R63" s="38" t="s">
        <v>1306</v>
      </c>
      <c r="S63" s="31"/>
      <c r="T63" s="31" t="s">
        <v>1309</v>
      </c>
      <c r="U63" s="38" t="s">
        <v>1306</v>
      </c>
      <c r="V63" s="31"/>
      <c r="W63" s="31" t="s">
        <v>1309</v>
      </c>
      <c r="X63" s="38" t="s">
        <v>1306</v>
      </c>
      <c r="Y63" s="31"/>
      <c r="Z63" s="31" t="s">
        <v>1309</v>
      </c>
      <c r="AA63" s="38" t="s">
        <v>1306</v>
      </c>
      <c r="AB63" s="31"/>
      <c r="AC63" s="31" t="s">
        <v>1309</v>
      </c>
      <c r="AD63" s="38" t="s">
        <v>1306</v>
      </c>
      <c r="AE63" s="31"/>
      <c r="AF63" s="31" t="s">
        <v>1309</v>
      </c>
      <c r="AG63" s="38" t="s">
        <v>1306</v>
      </c>
      <c r="AH63" s="31"/>
      <c r="AI63" s="31" t="s">
        <v>1309</v>
      </c>
      <c r="AJ63" s="38" t="s">
        <v>1306</v>
      </c>
      <c r="AK63" s="31"/>
      <c r="AL63" s="31" t="s">
        <v>1309</v>
      </c>
      <c r="AM63" s="38" t="s">
        <v>1306</v>
      </c>
      <c r="AN63" s="31"/>
      <c r="AO63" s="31" t="s">
        <v>1309</v>
      </c>
      <c r="AP63" s="38" t="s">
        <v>1306</v>
      </c>
      <c r="AQ63" s="31"/>
      <c r="AR63" s="31" t="s">
        <v>1309</v>
      </c>
      <c r="AS63" s="38" t="s">
        <v>1306</v>
      </c>
      <c r="AT63" s="31"/>
      <c r="AU63" s="31"/>
    </row>
    <row r="64" spans="1:47" ht="12.95" customHeight="1" x14ac:dyDescent="0.2">
      <c r="A64" s="7" t="s">
        <v>349</v>
      </c>
      <c r="B64" s="42" t="s">
        <v>913</v>
      </c>
      <c r="C64" s="7" t="s">
        <v>350</v>
      </c>
      <c r="D64" s="43" t="s">
        <v>348</v>
      </c>
      <c r="E64" s="44" t="s">
        <v>351</v>
      </c>
      <c r="F64" s="45"/>
      <c r="G64" s="7">
        <v>1</v>
      </c>
      <c r="H64" s="36"/>
      <c r="I64" s="37"/>
      <c r="J64" s="41"/>
      <c r="K64" s="31" t="s">
        <v>1309</v>
      </c>
      <c r="L64" s="38" t="s">
        <v>1306</v>
      </c>
      <c r="M64" s="41"/>
      <c r="N64" s="31" t="s">
        <v>1309</v>
      </c>
      <c r="O64" s="38" t="s">
        <v>1306</v>
      </c>
      <c r="P64" s="41"/>
      <c r="Q64" s="31" t="s">
        <v>1309</v>
      </c>
      <c r="R64" s="38" t="s">
        <v>1306</v>
      </c>
      <c r="S64" s="41"/>
      <c r="T64" s="31" t="s">
        <v>1309</v>
      </c>
      <c r="U64" s="38" t="s">
        <v>1306</v>
      </c>
      <c r="V64" s="41"/>
      <c r="W64" s="31" t="s">
        <v>1309</v>
      </c>
      <c r="X64" s="38" t="s">
        <v>1306</v>
      </c>
      <c r="Y64" s="41"/>
      <c r="Z64" s="31" t="s">
        <v>1309</v>
      </c>
      <c r="AA64" s="38" t="s">
        <v>1306</v>
      </c>
      <c r="AB64" s="41"/>
      <c r="AC64" s="31" t="s">
        <v>1309</v>
      </c>
      <c r="AD64" s="38" t="s">
        <v>1306</v>
      </c>
      <c r="AE64" s="41"/>
      <c r="AF64" s="31" t="s">
        <v>1309</v>
      </c>
      <c r="AG64" s="38" t="s">
        <v>1306</v>
      </c>
      <c r="AH64" s="41"/>
      <c r="AI64" s="31" t="s">
        <v>1309</v>
      </c>
      <c r="AJ64" s="38" t="s">
        <v>1306</v>
      </c>
      <c r="AK64" s="41"/>
      <c r="AL64" s="31" t="s">
        <v>1309</v>
      </c>
      <c r="AM64" s="38" t="s">
        <v>1306</v>
      </c>
      <c r="AN64" s="41"/>
      <c r="AO64" s="31" t="s">
        <v>1309</v>
      </c>
      <c r="AP64" s="38" t="s">
        <v>1306</v>
      </c>
      <c r="AQ64" s="41"/>
      <c r="AR64" s="31" t="s">
        <v>1309</v>
      </c>
      <c r="AS64" s="38" t="s">
        <v>1306</v>
      </c>
      <c r="AT64" s="39"/>
      <c r="AU64" s="40"/>
    </row>
    <row r="65" spans="1:47" ht="12.95" customHeight="1" x14ac:dyDescent="0.2">
      <c r="A65" s="7" t="s">
        <v>611</v>
      </c>
      <c r="B65" s="42" t="s">
        <v>907</v>
      </c>
      <c r="C65" s="46" t="s">
        <v>612</v>
      </c>
      <c r="D65" s="46">
        <v>175</v>
      </c>
      <c r="E65" s="44" t="s">
        <v>613</v>
      </c>
      <c r="F65" s="45"/>
      <c r="G65" s="46">
        <v>1</v>
      </c>
      <c r="H65" s="36"/>
      <c r="I65" s="37"/>
      <c r="J65" s="41"/>
      <c r="K65" s="31" t="s">
        <v>1309</v>
      </c>
      <c r="L65" s="38" t="s">
        <v>1306</v>
      </c>
      <c r="M65" s="41"/>
      <c r="N65" s="31" t="s">
        <v>1309</v>
      </c>
      <c r="O65" s="38" t="s">
        <v>1306</v>
      </c>
      <c r="P65" s="41"/>
      <c r="Q65" s="31" t="s">
        <v>1309</v>
      </c>
      <c r="R65" s="38" t="s">
        <v>1306</v>
      </c>
      <c r="S65" s="41"/>
      <c r="T65" s="31" t="s">
        <v>1309</v>
      </c>
      <c r="U65" s="38" t="s">
        <v>1306</v>
      </c>
      <c r="V65" s="41"/>
      <c r="W65" s="31" t="s">
        <v>1309</v>
      </c>
      <c r="X65" s="38" t="s">
        <v>1306</v>
      </c>
      <c r="Y65" s="41"/>
      <c r="Z65" s="31" t="s">
        <v>1309</v>
      </c>
      <c r="AA65" s="38" t="s">
        <v>1306</v>
      </c>
      <c r="AB65" s="41"/>
      <c r="AC65" s="31" t="s">
        <v>1309</v>
      </c>
      <c r="AD65" s="38" t="s">
        <v>1306</v>
      </c>
      <c r="AE65" s="41"/>
      <c r="AF65" s="31" t="s">
        <v>1309</v>
      </c>
      <c r="AG65" s="38" t="s">
        <v>1306</v>
      </c>
      <c r="AH65" s="41"/>
      <c r="AI65" s="31" t="s">
        <v>1309</v>
      </c>
      <c r="AJ65" s="38" t="s">
        <v>1306</v>
      </c>
      <c r="AK65" s="41"/>
      <c r="AL65" s="31" t="s">
        <v>1309</v>
      </c>
      <c r="AM65" s="38" t="s">
        <v>1306</v>
      </c>
      <c r="AN65" s="41"/>
      <c r="AO65" s="31" t="s">
        <v>1309</v>
      </c>
      <c r="AP65" s="38" t="s">
        <v>1306</v>
      </c>
      <c r="AQ65" s="41"/>
      <c r="AR65" s="31" t="s">
        <v>1309</v>
      </c>
      <c r="AS65" s="38" t="s">
        <v>1306</v>
      </c>
      <c r="AT65" s="39"/>
      <c r="AU65" s="40"/>
    </row>
    <row r="66" spans="1:47" ht="12.95" customHeight="1" x14ac:dyDescent="0.2">
      <c r="A66" s="7" t="s">
        <v>437</v>
      </c>
      <c r="B66" s="42" t="s">
        <v>917</v>
      </c>
      <c r="C66" s="46" t="s">
        <v>438</v>
      </c>
      <c r="D66" s="46">
        <v>113</v>
      </c>
      <c r="E66" s="44" t="s">
        <v>439</v>
      </c>
      <c r="F66" s="45"/>
      <c r="G66" s="7">
        <v>1</v>
      </c>
      <c r="H66" s="36"/>
      <c r="I66" s="37"/>
      <c r="J66" s="41"/>
      <c r="K66" s="31" t="s">
        <v>1309</v>
      </c>
      <c r="L66" s="38" t="s">
        <v>1306</v>
      </c>
      <c r="M66" s="41"/>
      <c r="N66" s="31" t="s">
        <v>1309</v>
      </c>
      <c r="O66" s="38" t="s">
        <v>1306</v>
      </c>
      <c r="P66" s="41"/>
      <c r="Q66" s="31" t="s">
        <v>1309</v>
      </c>
      <c r="R66" s="38" t="s">
        <v>1306</v>
      </c>
      <c r="S66" s="41"/>
      <c r="T66" s="31" t="s">
        <v>1309</v>
      </c>
      <c r="U66" s="38" t="s">
        <v>1306</v>
      </c>
      <c r="V66" s="41"/>
      <c r="W66" s="31" t="s">
        <v>1309</v>
      </c>
      <c r="X66" s="38" t="s">
        <v>1306</v>
      </c>
      <c r="Y66" s="41"/>
      <c r="Z66" s="31" t="s">
        <v>1309</v>
      </c>
      <c r="AA66" s="38" t="s">
        <v>1306</v>
      </c>
      <c r="AB66" s="41"/>
      <c r="AC66" s="31" t="s">
        <v>1309</v>
      </c>
      <c r="AD66" s="38" t="s">
        <v>1306</v>
      </c>
      <c r="AE66" s="41"/>
      <c r="AF66" s="31" t="s">
        <v>1309</v>
      </c>
      <c r="AG66" s="38" t="s">
        <v>1306</v>
      </c>
      <c r="AH66" s="41"/>
      <c r="AI66" s="31" t="s">
        <v>1309</v>
      </c>
      <c r="AJ66" s="38" t="s">
        <v>1306</v>
      </c>
      <c r="AK66" s="41"/>
      <c r="AL66" s="31" t="s">
        <v>1309</v>
      </c>
      <c r="AM66" s="38" t="s">
        <v>1306</v>
      </c>
      <c r="AN66" s="41"/>
      <c r="AO66" s="31" t="s">
        <v>1309</v>
      </c>
      <c r="AP66" s="38" t="s">
        <v>1306</v>
      </c>
      <c r="AQ66" s="41"/>
      <c r="AR66" s="31" t="s">
        <v>1309</v>
      </c>
      <c r="AS66" s="38" t="s">
        <v>1306</v>
      </c>
      <c r="AT66" s="39"/>
      <c r="AU66" s="40"/>
    </row>
    <row r="67" spans="1:47" ht="12.95" customHeight="1" x14ac:dyDescent="0.2">
      <c r="A67" s="7" t="s">
        <v>977</v>
      </c>
      <c r="B67" s="42" t="s">
        <v>918</v>
      </c>
      <c r="C67" s="46" t="s">
        <v>598</v>
      </c>
      <c r="D67" s="46">
        <v>170</v>
      </c>
      <c r="E67" s="44" t="s">
        <v>599</v>
      </c>
      <c r="F67" s="45"/>
      <c r="G67" s="46">
        <v>1</v>
      </c>
      <c r="H67" s="36"/>
      <c r="I67" s="37"/>
      <c r="J67" s="41"/>
      <c r="K67" s="31" t="s">
        <v>1309</v>
      </c>
      <c r="L67" s="38" t="s">
        <v>1306</v>
      </c>
      <c r="M67" s="41"/>
      <c r="N67" s="31" t="s">
        <v>1309</v>
      </c>
      <c r="O67" s="38" t="s">
        <v>1306</v>
      </c>
      <c r="P67" s="41"/>
      <c r="Q67" s="31" t="s">
        <v>1309</v>
      </c>
      <c r="R67" s="38" t="s">
        <v>1306</v>
      </c>
      <c r="S67" s="41"/>
      <c r="T67" s="31" t="s">
        <v>1309</v>
      </c>
      <c r="U67" s="38" t="s">
        <v>1306</v>
      </c>
      <c r="V67" s="41"/>
      <c r="W67" s="31" t="s">
        <v>1309</v>
      </c>
      <c r="X67" s="38" t="s">
        <v>1306</v>
      </c>
      <c r="Y67" s="41"/>
      <c r="Z67" s="31" t="s">
        <v>1309</v>
      </c>
      <c r="AA67" s="38" t="s">
        <v>1306</v>
      </c>
      <c r="AB67" s="41"/>
      <c r="AC67" s="31" t="s">
        <v>1309</v>
      </c>
      <c r="AD67" s="38" t="s">
        <v>1306</v>
      </c>
      <c r="AE67" s="41"/>
      <c r="AF67" s="31" t="s">
        <v>1309</v>
      </c>
      <c r="AG67" s="38" t="s">
        <v>1306</v>
      </c>
      <c r="AH67" s="41"/>
      <c r="AI67" s="31" t="s">
        <v>1309</v>
      </c>
      <c r="AJ67" s="38" t="s">
        <v>1306</v>
      </c>
      <c r="AK67" s="41"/>
      <c r="AL67" s="31" t="s">
        <v>1309</v>
      </c>
      <c r="AM67" s="38" t="s">
        <v>1306</v>
      </c>
      <c r="AN67" s="41"/>
      <c r="AO67" s="31" t="s">
        <v>1309</v>
      </c>
      <c r="AP67" s="38" t="s">
        <v>1306</v>
      </c>
      <c r="AQ67" s="41"/>
      <c r="AR67" s="31" t="s">
        <v>1309</v>
      </c>
      <c r="AS67" s="38" t="s">
        <v>1306</v>
      </c>
      <c r="AT67" s="39"/>
      <c r="AU67" s="40"/>
    </row>
    <row r="68" spans="1:47" ht="12.95" customHeight="1" x14ac:dyDescent="0.2">
      <c r="A68" s="7" t="s">
        <v>503</v>
      </c>
      <c r="B68" s="42" t="s">
        <v>911</v>
      </c>
      <c r="C68" s="46" t="s">
        <v>504</v>
      </c>
      <c r="D68" s="46">
        <v>136</v>
      </c>
      <c r="E68" s="44" t="s">
        <v>505</v>
      </c>
      <c r="F68" s="45"/>
      <c r="G68" s="46">
        <v>1</v>
      </c>
      <c r="H68" s="36"/>
      <c r="I68" s="37"/>
      <c r="J68" s="41"/>
      <c r="K68" s="31" t="s">
        <v>1309</v>
      </c>
      <c r="L68" s="38" t="s">
        <v>1306</v>
      </c>
      <c r="M68" s="41"/>
      <c r="N68" s="31" t="s">
        <v>1309</v>
      </c>
      <c r="O68" s="38" t="s">
        <v>1306</v>
      </c>
      <c r="P68" s="41"/>
      <c r="Q68" s="31" t="s">
        <v>1309</v>
      </c>
      <c r="R68" s="38" t="s">
        <v>1306</v>
      </c>
      <c r="S68" s="41"/>
      <c r="T68" s="31" t="s">
        <v>1309</v>
      </c>
      <c r="U68" s="38" t="s">
        <v>1306</v>
      </c>
      <c r="V68" s="41"/>
      <c r="W68" s="31" t="s">
        <v>1309</v>
      </c>
      <c r="X68" s="38" t="s">
        <v>1306</v>
      </c>
      <c r="Y68" s="41"/>
      <c r="Z68" s="31" t="s">
        <v>1309</v>
      </c>
      <c r="AA68" s="38" t="s">
        <v>1306</v>
      </c>
      <c r="AB68" s="41"/>
      <c r="AC68" s="31" t="s">
        <v>1309</v>
      </c>
      <c r="AD68" s="38" t="s">
        <v>1306</v>
      </c>
      <c r="AE68" s="41"/>
      <c r="AF68" s="31" t="s">
        <v>1309</v>
      </c>
      <c r="AG68" s="38" t="s">
        <v>1306</v>
      </c>
      <c r="AH68" s="41"/>
      <c r="AI68" s="31" t="s">
        <v>1309</v>
      </c>
      <c r="AJ68" s="38" t="s">
        <v>1306</v>
      </c>
      <c r="AK68" s="41"/>
      <c r="AL68" s="31" t="s">
        <v>1309</v>
      </c>
      <c r="AM68" s="38" t="s">
        <v>1306</v>
      </c>
      <c r="AN68" s="41"/>
      <c r="AO68" s="31" t="s">
        <v>1309</v>
      </c>
      <c r="AP68" s="38" t="s">
        <v>1306</v>
      </c>
      <c r="AQ68" s="41"/>
      <c r="AR68" s="31" t="s">
        <v>1309</v>
      </c>
      <c r="AS68" s="38" t="s">
        <v>1306</v>
      </c>
      <c r="AT68" s="39"/>
      <c r="AU68" s="40"/>
    </row>
    <row r="69" spans="1:47" ht="12.95" customHeight="1" x14ac:dyDescent="0.2">
      <c r="A69" s="7" t="s">
        <v>563</v>
      </c>
      <c r="B69" s="42" t="s">
        <v>912</v>
      </c>
      <c r="C69" s="46" t="s">
        <v>564</v>
      </c>
      <c r="D69" s="46">
        <v>157</v>
      </c>
      <c r="E69" s="44" t="s">
        <v>565</v>
      </c>
      <c r="F69" s="45"/>
      <c r="G69" s="46">
        <v>6</v>
      </c>
      <c r="H69" s="36"/>
      <c r="I69" s="37"/>
      <c r="J69" s="41"/>
      <c r="K69" s="31" t="s">
        <v>1309</v>
      </c>
      <c r="L69" s="38" t="s">
        <v>1306</v>
      </c>
      <c r="M69" s="41"/>
      <c r="N69" s="31" t="s">
        <v>1309</v>
      </c>
      <c r="O69" s="38" t="s">
        <v>1306</v>
      </c>
      <c r="P69" s="41"/>
      <c r="Q69" s="31" t="s">
        <v>1309</v>
      </c>
      <c r="R69" s="38" t="s">
        <v>1306</v>
      </c>
      <c r="S69" s="41"/>
      <c r="T69" s="31" t="s">
        <v>1309</v>
      </c>
      <c r="U69" s="38" t="s">
        <v>1306</v>
      </c>
      <c r="V69" s="41"/>
      <c r="W69" s="31" t="s">
        <v>1309</v>
      </c>
      <c r="X69" s="38" t="s">
        <v>1306</v>
      </c>
      <c r="Y69" s="41"/>
      <c r="Z69" s="31" t="s">
        <v>1309</v>
      </c>
      <c r="AA69" s="38" t="s">
        <v>1306</v>
      </c>
      <c r="AB69" s="41"/>
      <c r="AC69" s="31" t="s">
        <v>1309</v>
      </c>
      <c r="AD69" s="38" t="s">
        <v>1306</v>
      </c>
      <c r="AE69" s="41"/>
      <c r="AF69" s="31" t="s">
        <v>1309</v>
      </c>
      <c r="AG69" s="38" t="s">
        <v>1306</v>
      </c>
      <c r="AH69" s="41"/>
      <c r="AI69" s="31" t="s">
        <v>1309</v>
      </c>
      <c r="AJ69" s="38" t="s">
        <v>1306</v>
      </c>
      <c r="AK69" s="41"/>
      <c r="AL69" s="31" t="s">
        <v>1309</v>
      </c>
      <c r="AM69" s="38" t="s">
        <v>1306</v>
      </c>
      <c r="AN69" s="41"/>
      <c r="AO69" s="31" t="s">
        <v>1309</v>
      </c>
      <c r="AP69" s="38" t="s">
        <v>1306</v>
      </c>
      <c r="AQ69" s="41"/>
      <c r="AR69" s="31" t="s">
        <v>1309</v>
      </c>
      <c r="AS69" s="38" t="s">
        <v>1306</v>
      </c>
      <c r="AT69" s="39"/>
      <c r="AU69" s="40"/>
    </row>
    <row r="70" spans="1:47" ht="12.95" customHeight="1" x14ac:dyDescent="0.2">
      <c r="A70" s="7" t="s">
        <v>978</v>
      </c>
      <c r="B70" s="42" t="s">
        <v>913</v>
      </c>
      <c r="C70" s="46" t="s">
        <v>388</v>
      </c>
      <c r="D70" s="43" t="s">
        <v>386</v>
      </c>
      <c r="E70" s="46" t="s">
        <v>389</v>
      </c>
      <c r="F70" s="45"/>
      <c r="G70" s="7">
        <v>1</v>
      </c>
      <c r="H70" s="36"/>
      <c r="I70" s="37"/>
      <c r="J70" s="41"/>
      <c r="K70" s="31" t="s">
        <v>1309</v>
      </c>
      <c r="L70" s="38" t="s">
        <v>1306</v>
      </c>
      <c r="M70" s="41"/>
      <c r="N70" s="31" t="s">
        <v>1309</v>
      </c>
      <c r="O70" s="38" t="s">
        <v>1306</v>
      </c>
      <c r="P70" s="41"/>
      <c r="Q70" s="31" t="s">
        <v>1309</v>
      </c>
      <c r="R70" s="38" t="s">
        <v>1306</v>
      </c>
      <c r="S70" s="41"/>
      <c r="T70" s="31" t="s">
        <v>1309</v>
      </c>
      <c r="U70" s="38" t="s">
        <v>1306</v>
      </c>
      <c r="V70" s="41"/>
      <c r="W70" s="31" t="s">
        <v>1309</v>
      </c>
      <c r="X70" s="38" t="s">
        <v>1306</v>
      </c>
      <c r="Y70" s="41"/>
      <c r="Z70" s="31" t="s">
        <v>1309</v>
      </c>
      <c r="AA70" s="38" t="s">
        <v>1306</v>
      </c>
      <c r="AB70" s="41"/>
      <c r="AC70" s="31" t="s">
        <v>1309</v>
      </c>
      <c r="AD70" s="38" t="s">
        <v>1306</v>
      </c>
      <c r="AE70" s="41"/>
      <c r="AF70" s="31" t="s">
        <v>1309</v>
      </c>
      <c r="AG70" s="38" t="s">
        <v>1306</v>
      </c>
      <c r="AH70" s="41"/>
      <c r="AI70" s="31" t="s">
        <v>1309</v>
      </c>
      <c r="AJ70" s="38" t="s">
        <v>1306</v>
      </c>
      <c r="AK70" s="41"/>
      <c r="AL70" s="31" t="s">
        <v>1309</v>
      </c>
      <c r="AM70" s="38" t="s">
        <v>1306</v>
      </c>
      <c r="AN70" s="41"/>
      <c r="AO70" s="31" t="s">
        <v>1309</v>
      </c>
      <c r="AP70" s="38" t="s">
        <v>1306</v>
      </c>
      <c r="AQ70" s="41"/>
      <c r="AR70" s="31" t="s">
        <v>1309</v>
      </c>
      <c r="AS70" s="38" t="s">
        <v>1306</v>
      </c>
      <c r="AT70" s="39"/>
      <c r="AU70" s="40"/>
    </row>
    <row r="71" spans="1:47" ht="12.95" customHeight="1" x14ac:dyDescent="0.2">
      <c r="A71" s="7" t="s">
        <v>475</v>
      </c>
      <c r="B71" s="42" t="s">
        <v>906</v>
      </c>
      <c r="C71" s="46" t="s">
        <v>476</v>
      </c>
      <c r="D71" s="46">
        <v>126</v>
      </c>
      <c r="E71" s="44" t="s">
        <v>477</v>
      </c>
      <c r="F71" s="45"/>
      <c r="G71" s="7">
        <v>2</v>
      </c>
      <c r="H71" s="36"/>
      <c r="I71" s="37"/>
      <c r="J71" s="41"/>
      <c r="K71" s="31" t="s">
        <v>1309</v>
      </c>
      <c r="L71" s="38" t="s">
        <v>1306</v>
      </c>
      <c r="M71" s="41"/>
      <c r="N71" s="31" t="s">
        <v>1309</v>
      </c>
      <c r="O71" s="38" t="s">
        <v>1306</v>
      </c>
      <c r="P71" s="41"/>
      <c r="Q71" s="31" t="s">
        <v>1309</v>
      </c>
      <c r="R71" s="38" t="s">
        <v>1306</v>
      </c>
      <c r="S71" s="41"/>
      <c r="T71" s="31" t="s">
        <v>1309</v>
      </c>
      <c r="U71" s="38" t="s">
        <v>1306</v>
      </c>
      <c r="V71" s="41"/>
      <c r="W71" s="31" t="s">
        <v>1309</v>
      </c>
      <c r="X71" s="38" t="s">
        <v>1306</v>
      </c>
      <c r="Y71" s="41"/>
      <c r="Z71" s="31" t="s">
        <v>1309</v>
      </c>
      <c r="AA71" s="38" t="s">
        <v>1306</v>
      </c>
      <c r="AB71" s="41"/>
      <c r="AC71" s="31" t="s">
        <v>1309</v>
      </c>
      <c r="AD71" s="38" t="s">
        <v>1306</v>
      </c>
      <c r="AE71" s="41"/>
      <c r="AF71" s="31" t="s">
        <v>1309</v>
      </c>
      <c r="AG71" s="38" t="s">
        <v>1306</v>
      </c>
      <c r="AH71" s="41"/>
      <c r="AI71" s="31" t="s">
        <v>1309</v>
      </c>
      <c r="AJ71" s="38" t="s">
        <v>1306</v>
      </c>
      <c r="AK71" s="41"/>
      <c r="AL71" s="31" t="s">
        <v>1309</v>
      </c>
      <c r="AM71" s="38" t="s">
        <v>1306</v>
      </c>
      <c r="AN71" s="41"/>
      <c r="AO71" s="31" t="s">
        <v>1309</v>
      </c>
      <c r="AP71" s="38" t="s">
        <v>1306</v>
      </c>
      <c r="AQ71" s="41"/>
      <c r="AR71" s="31" t="s">
        <v>1309</v>
      </c>
      <c r="AS71" s="38" t="s">
        <v>1306</v>
      </c>
      <c r="AT71" s="39"/>
      <c r="AU71" s="40"/>
    </row>
    <row r="72" spans="1:47" ht="12.95" customHeight="1" x14ac:dyDescent="0.2">
      <c r="A72" s="7" t="s">
        <v>48</v>
      </c>
      <c r="B72" s="42" t="s">
        <v>914</v>
      </c>
      <c r="C72" s="7" t="s">
        <v>49</v>
      </c>
      <c r="D72" s="43" t="s">
        <v>47</v>
      </c>
      <c r="E72" s="47" t="s">
        <v>50</v>
      </c>
      <c r="F72" s="45"/>
      <c r="G72" s="7">
        <v>1</v>
      </c>
      <c r="H72" s="36"/>
      <c r="I72" s="37"/>
      <c r="J72" s="41"/>
      <c r="K72" s="31" t="s">
        <v>1309</v>
      </c>
      <c r="L72" s="38" t="s">
        <v>1306</v>
      </c>
      <c r="M72" s="41"/>
      <c r="N72" s="31" t="s">
        <v>1309</v>
      </c>
      <c r="O72" s="38" t="s">
        <v>1306</v>
      </c>
      <c r="P72" s="41"/>
      <c r="Q72" s="31" t="s">
        <v>1309</v>
      </c>
      <c r="R72" s="38" t="s">
        <v>1306</v>
      </c>
      <c r="S72" s="41"/>
      <c r="T72" s="31" t="s">
        <v>1309</v>
      </c>
      <c r="U72" s="38" t="s">
        <v>1306</v>
      </c>
      <c r="V72" s="41"/>
      <c r="W72" s="31" t="s">
        <v>1309</v>
      </c>
      <c r="X72" s="38" t="s">
        <v>1306</v>
      </c>
      <c r="Y72" s="41"/>
      <c r="Z72" s="31" t="s">
        <v>1309</v>
      </c>
      <c r="AA72" s="38" t="s">
        <v>1306</v>
      </c>
      <c r="AB72" s="41"/>
      <c r="AC72" s="31" t="s">
        <v>1309</v>
      </c>
      <c r="AD72" s="38" t="s">
        <v>1306</v>
      </c>
      <c r="AE72" s="41"/>
      <c r="AF72" s="31" t="s">
        <v>1309</v>
      </c>
      <c r="AG72" s="38" t="s">
        <v>1306</v>
      </c>
      <c r="AH72" s="41"/>
      <c r="AI72" s="31" t="s">
        <v>1309</v>
      </c>
      <c r="AJ72" s="38" t="s">
        <v>1306</v>
      </c>
      <c r="AK72" s="41"/>
      <c r="AL72" s="31" t="s">
        <v>1309</v>
      </c>
      <c r="AM72" s="38" t="s">
        <v>1306</v>
      </c>
      <c r="AN72" s="41"/>
      <c r="AO72" s="31" t="s">
        <v>1309</v>
      </c>
      <c r="AP72" s="38" t="s">
        <v>1306</v>
      </c>
      <c r="AQ72" s="41"/>
      <c r="AR72" s="31" t="s">
        <v>1309</v>
      </c>
      <c r="AS72" s="38" t="s">
        <v>1306</v>
      </c>
      <c r="AT72" s="39"/>
      <c r="AU72" s="40"/>
    </row>
    <row r="73" spans="1:47" ht="12.95" customHeight="1" x14ac:dyDescent="0.2">
      <c r="A73" s="7" t="s">
        <v>211</v>
      </c>
      <c r="B73" s="42" t="s">
        <v>910</v>
      </c>
      <c r="C73" s="7" t="s">
        <v>212</v>
      </c>
      <c r="D73" s="43" t="s">
        <v>210</v>
      </c>
      <c r="E73" s="44" t="s">
        <v>213</v>
      </c>
      <c r="F73" s="45"/>
      <c r="G73" s="7">
        <v>4</v>
      </c>
      <c r="H73" s="36"/>
      <c r="I73" s="37"/>
      <c r="J73" s="41"/>
      <c r="K73" s="31" t="s">
        <v>1309</v>
      </c>
      <c r="L73" s="38" t="s">
        <v>1306</v>
      </c>
      <c r="M73" s="41"/>
      <c r="N73" s="31" t="s">
        <v>1309</v>
      </c>
      <c r="O73" s="38" t="s">
        <v>1306</v>
      </c>
      <c r="P73" s="41"/>
      <c r="Q73" s="31" t="s">
        <v>1309</v>
      </c>
      <c r="R73" s="38" t="s">
        <v>1306</v>
      </c>
      <c r="S73" s="41"/>
      <c r="T73" s="31" t="s">
        <v>1309</v>
      </c>
      <c r="U73" s="38" t="s">
        <v>1306</v>
      </c>
      <c r="V73" s="41"/>
      <c r="W73" s="31" t="s">
        <v>1309</v>
      </c>
      <c r="X73" s="38" t="s">
        <v>1306</v>
      </c>
      <c r="Y73" s="41"/>
      <c r="Z73" s="31" t="s">
        <v>1309</v>
      </c>
      <c r="AA73" s="38" t="s">
        <v>1306</v>
      </c>
      <c r="AB73" s="41"/>
      <c r="AC73" s="31" t="s">
        <v>1309</v>
      </c>
      <c r="AD73" s="38" t="s">
        <v>1306</v>
      </c>
      <c r="AE73" s="41"/>
      <c r="AF73" s="31" t="s">
        <v>1309</v>
      </c>
      <c r="AG73" s="38" t="s">
        <v>1306</v>
      </c>
      <c r="AH73" s="41"/>
      <c r="AI73" s="31" t="s">
        <v>1309</v>
      </c>
      <c r="AJ73" s="38" t="s">
        <v>1306</v>
      </c>
      <c r="AK73" s="41"/>
      <c r="AL73" s="31" t="s">
        <v>1309</v>
      </c>
      <c r="AM73" s="38" t="s">
        <v>1306</v>
      </c>
      <c r="AN73" s="41"/>
      <c r="AO73" s="31" t="s">
        <v>1309</v>
      </c>
      <c r="AP73" s="38" t="s">
        <v>1306</v>
      </c>
      <c r="AQ73" s="41"/>
      <c r="AR73" s="31" t="s">
        <v>1309</v>
      </c>
      <c r="AS73" s="38" t="s">
        <v>1306</v>
      </c>
      <c r="AT73" s="39"/>
      <c r="AU73" s="40"/>
    </row>
    <row r="74" spans="1:47" ht="12.95" customHeight="1" x14ac:dyDescent="0.2">
      <c r="A74" s="7" t="s">
        <v>440</v>
      </c>
      <c r="B74" s="42" t="s">
        <v>912</v>
      </c>
      <c r="C74" s="46" t="s">
        <v>441</v>
      </c>
      <c r="D74" s="46">
        <v>114</v>
      </c>
      <c r="E74" s="44" t="s">
        <v>442</v>
      </c>
      <c r="F74" s="45"/>
      <c r="G74" s="7">
        <v>1</v>
      </c>
      <c r="H74" s="36"/>
      <c r="I74" s="37"/>
      <c r="J74" s="41"/>
      <c r="K74" s="31" t="s">
        <v>1309</v>
      </c>
      <c r="L74" s="38" t="s">
        <v>1306</v>
      </c>
      <c r="M74" s="41"/>
      <c r="N74" s="31" t="s">
        <v>1309</v>
      </c>
      <c r="O74" s="38" t="s">
        <v>1306</v>
      </c>
      <c r="P74" s="41"/>
      <c r="Q74" s="31" t="s">
        <v>1309</v>
      </c>
      <c r="R74" s="38" t="s">
        <v>1306</v>
      </c>
      <c r="S74" s="41"/>
      <c r="T74" s="31" t="s">
        <v>1309</v>
      </c>
      <c r="U74" s="38" t="s">
        <v>1306</v>
      </c>
      <c r="V74" s="41"/>
      <c r="W74" s="31" t="s">
        <v>1309</v>
      </c>
      <c r="X74" s="38" t="s">
        <v>1306</v>
      </c>
      <c r="Y74" s="41"/>
      <c r="Z74" s="31" t="s">
        <v>1309</v>
      </c>
      <c r="AA74" s="38" t="s">
        <v>1306</v>
      </c>
      <c r="AB74" s="41"/>
      <c r="AC74" s="31" t="s">
        <v>1309</v>
      </c>
      <c r="AD74" s="38" t="s">
        <v>1306</v>
      </c>
      <c r="AE74" s="41"/>
      <c r="AF74" s="31" t="s">
        <v>1309</v>
      </c>
      <c r="AG74" s="38" t="s">
        <v>1306</v>
      </c>
      <c r="AH74" s="41"/>
      <c r="AI74" s="31" t="s">
        <v>1309</v>
      </c>
      <c r="AJ74" s="38" t="s">
        <v>1306</v>
      </c>
      <c r="AK74" s="41"/>
      <c r="AL74" s="31" t="s">
        <v>1309</v>
      </c>
      <c r="AM74" s="38" t="s">
        <v>1306</v>
      </c>
      <c r="AN74" s="41"/>
      <c r="AO74" s="31" t="s">
        <v>1309</v>
      </c>
      <c r="AP74" s="38" t="s">
        <v>1306</v>
      </c>
      <c r="AQ74" s="41"/>
      <c r="AR74" s="31" t="s">
        <v>1309</v>
      </c>
      <c r="AS74" s="38" t="s">
        <v>1306</v>
      </c>
      <c r="AT74" s="39"/>
      <c r="AU74" s="40"/>
    </row>
    <row r="75" spans="1:47" ht="12.95" customHeight="1" x14ac:dyDescent="0.2">
      <c r="A75" s="7" t="s">
        <v>341</v>
      </c>
      <c r="B75" s="42" t="s">
        <v>915</v>
      </c>
      <c r="C75" s="7" t="s">
        <v>342</v>
      </c>
      <c r="D75" s="43" t="s">
        <v>340</v>
      </c>
      <c r="E75" s="44" t="s">
        <v>343</v>
      </c>
      <c r="F75" s="45"/>
      <c r="G75" s="7">
        <v>1</v>
      </c>
      <c r="H75" s="36"/>
      <c r="I75" s="37"/>
      <c r="J75" s="41"/>
      <c r="K75" s="31" t="s">
        <v>1309</v>
      </c>
      <c r="L75" s="38" t="s">
        <v>1306</v>
      </c>
      <c r="M75" s="41"/>
      <c r="N75" s="31" t="s">
        <v>1309</v>
      </c>
      <c r="O75" s="38" t="s">
        <v>1306</v>
      </c>
      <c r="P75" s="41"/>
      <c r="Q75" s="31" t="s">
        <v>1309</v>
      </c>
      <c r="R75" s="38" t="s">
        <v>1306</v>
      </c>
      <c r="S75" s="41"/>
      <c r="T75" s="31" t="s">
        <v>1309</v>
      </c>
      <c r="U75" s="38" t="s">
        <v>1306</v>
      </c>
      <c r="V75" s="41"/>
      <c r="W75" s="31" t="s">
        <v>1309</v>
      </c>
      <c r="X75" s="38" t="s">
        <v>1306</v>
      </c>
      <c r="Y75" s="41"/>
      <c r="Z75" s="31" t="s">
        <v>1309</v>
      </c>
      <c r="AA75" s="38" t="s">
        <v>1306</v>
      </c>
      <c r="AB75" s="41"/>
      <c r="AC75" s="31" t="s">
        <v>1309</v>
      </c>
      <c r="AD75" s="38" t="s">
        <v>1306</v>
      </c>
      <c r="AE75" s="41"/>
      <c r="AF75" s="31" t="s">
        <v>1309</v>
      </c>
      <c r="AG75" s="38" t="s">
        <v>1306</v>
      </c>
      <c r="AH75" s="41"/>
      <c r="AI75" s="31" t="s">
        <v>1309</v>
      </c>
      <c r="AJ75" s="38" t="s">
        <v>1306</v>
      </c>
      <c r="AK75" s="41"/>
      <c r="AL75" s="31" t="s">
        <v>1309</v>
      </c>
      <c r="AM75" s="38" t="s">
        <v>1306</v>
      </c>
      <c r="AN75" s="41"/>
      <c r="AO75" s="31" t="s">
        <v>1309</v>
      </c>
      <c r="AP75" s="38" t="s">
        <v>1306</v>
      </c>
      <c r="AQ75" s="41"/>
      <c r="AR75" s="31" t="s">
        <v>1309</v>
      </c>
      <c r="AS75" s="38" t="s">
        <v>1306</v>
      </c>
      <c r="AT75" s="39"/>
      <c r="AU75" s="40"/>
    </row>
    <row r="76" spans="1:47" ht="12.95" customHeight="1" x14ac:dyDescent="0.2">
      <c r="A76" s="7" t="s">
        <v>399</v>
      </c>
      <c r="B76" s="42" t="s">
        <v>910</v>
      </c>
      <c r="C76" s="46" t="s">
        <v>400</v>
      </c>
      <c r="D76" s="43" t="s">
        <v>398</v>
      </c>
      <c r="E76" s="44" t="s">
        <v>401</v>
      </c>
      <c r="F76" s="45"/>
      <c r="G76" s="7">
        <v>1</v>
      </c>
      <c r="H76" s="36"/>
      <c r="I76" s="37"/>
      <c r="J76" s="41"/>
      <c r="K76" s="31" t="s">
        <v>1309</v>
      </c>
      <c r="L76" s="38" t="s">
        <v>1306</v>
      </c>
      <c r="M76" s="41"/>
      <c r="N76" s="31" t="s">
        <v>1309</v>
      </c>
      <c r="O76" s="38" t="s">
        <v>1306</v>
      </c>
      <c r="P76" s="41"/>
      <c r="Q76" s="31" t="s">
        <v>1309</v>
      </c>
      <c r="R76" s="38" t="s">
        <v>1306</v>
      </c>
      <c r="S76" s="41"/>
      <c r="T76" s="31" t="s">
        <v>1309</v>
      </c>
      <c r="U76" s="38" t="s">
        <v>1306</v>
      </c>
      <c r="V76" s="41"/>
      <c r="W76" s="31" t="s">
        <v>1309</v>
      </c>
      <c r="X76" s="38" t="s">
        <v>1306</v>
      </c>
      <c r="Y76" s="41"/>
      <c r="Z76" s="31" t="s">
        <v>1309</v>
      </c>
      <c r="AA76" s="38" t="s">
        <v>1306</v>
      </c>
      <c r="AB76" s="41"/>
      <c r="AC76" s="31" t="s">
        <v>1309</v>
      </c>
      <c r="AD76" s="38" t="s">
        <v>1306</v>
      </c>
      <c r="AE76" s="41"/>
      <c r="AF76" s="31" t="s">
        <v>1309</v>
      </c>
      <c r="AG76" s="38" t="s">
        <v>1306</v>
      </c>
      <c r="AH76" s="41"/>
      <c r="AI76" s="31" t="s">
        <v>1309</v>
      </c>
      <c r="AJ76" s="38" t="s">
        <v>1306</v>
      </c>
      <c r="AK76" s="41"/>
      <c r="AL76" s="31" t="s">
        <v>1309</v>
      </c>
      <c r="AM76" s="38" t="s">
        <v>1306</v>
      </c>
      <c r="AN76" s="41"/>
      <c r="AO76" s="31" t="s">
        <v>1309</v>
      </c>
      <c r="AP76" s="38" t="s">
        <v>1306</v>
      </c>
      <c r="AQ76" s="41"/>
      <c r="AR76" s="31" t="s">
        <v>1309</v>
      </c>
      <c r="AS76" s="38" t="s">
        <v>1306</v>
      </c>
      <c r="AT76" s="39"/>
      <c r="AU76" s="40"/>
    </row>
    <row r="77" spans="1:47" ht="12.95" customHeight="1" x14ac:dyDescent="0.2">
      <c r="A77" s="7" t="s">
        <v>497</v>
      </c>
      <c r="B77" s="42" t="s">
        <v>906</v>
      </c>
      <c r="C77" s="46" t="s">
        <v>498</v>
      </c>
      <c r="D77" s="46">
        <v>134</v>
      </c>
      <c r="E77" s="44" t="s">
        <v>499</v>
      </c>
      <c r="F77" s="45"/>
      <c r="G77" s="46">
        <v>2</v>
      </c>
      <c r="H77" s="36"/>
      <c r="I77" s="37"/>
      <c r="J77" s="41"/>
      <c r="K77" s="31" t="s">
        <v>1309</v>
      </c>
      <c r="L77" s="38" t="s">
        <v>1306</v>
      </c>
      <c r="M77" s="41"/>
      <c r="N77" s="31" t="s">
        <v>1309</v>
      </c>
      <c r="O77" s="38" t="s">
        <v>1306</v>
      </c>
      <c r="P77" s="41"/>
      <c r="Q77" s="31" t="s">
        <v>1309</v>
      </c>
      <c r="R77" s="38" t="s">
        <v>1306</v>
      </c>
      <c r="S77" s="41"/>
      <c r="T77" s="31" t="s">
        <v>1309</v>
      </c>
      <c r="U77" s="38" t="s">
        <v>1306</v>
      </c>
      <c r="V77" s="41"/>
      <c r="W77" s="31" t="s">
        <v>1309</v>
      </c>
      <c r="X77" s="38" t="s">
        <v>1306</v>
      </c>
      <c r="Y77" s="41"/>
      <c r="Z77" s="31" t="s">
        <v>1309</v>
      </c>
      <c r="AA77" s="38" t="s">
        <v>1306</v>
      </c>
      <c r="AB77" s="41"/>
      <c r="AC77" s="31" t="s">
        <v>1309</v>
      </c>
      <c r="AD77" s="38" t="s">
        <v>1306</v>
      </c>
      <c r="AE77" s="41"/>
      <c r="AF77" s="31" t="s">
        <v>1309</v>
      </c>
      <c r="AG77" s="38" t="s">
        <v>1306</v>
      </c>
      <c r="AH77" s="41"/>
      <c r="AI77" s="31" t="s">
        <v>1309</v>
      </c>
      <c r="AJ77" s="38" t="s">
        <v>1306</v>
      </c>
      <c r="AK77" s="41"/>
      <c r="AL77" s="31" t="s">
        <v>1309</v>
      </c>
      <c r="AM77" s="38" t="s">
        <v>1306</v>
      </c>
      <c r="AN77" s="41"/>
      <c r="AO77" s="31" t="s">
        <v>1309</v>
      </c>
      <c r="AP77" s="38" t="s">
        <v>1306</v>
      </c>
      <c r="AQ77" s="41"/>
      <c r="AR77" s="31" t="s">
        <v>1309</v>
      </c>
      <c r="AS77" s="38" t="s">
        <v>1306</v>
      </c>
      <c r="AT77" s="39"/>
      <c r="AU77" s="40"/>
    </row>
    <row r="78" spans="1:47" ht="12.95" customHeight="1" x14ac:dyDescent="0.2">
      <c r="A78" s="7" t="s">
        <v>306</v>
      </c>
      <c r="B78" s="42" t="s">
        <v>907</v>
      </c>
      <c r="C78" s="7" t="s">
        <v>307</v>
      </c>
      <c r="D78" s="43" t="s">
        <v>305</v>
      </c>
      <c r="E78" s="44" t="s">
        <v>308</v>
      </c>
      <c r="F78" s="45"/>
      <c r="G78" s="7">
        <v>1</v>
      </c>
      <c r="H78" s="36"/>
      <c r="I78" s="37"/>
      <c r="J78" s="41"/>
      <c r="K78" s="31" t="s">
        <v>1309</v>
      </c>
      <c r="L78" s="38" t="s">
        <v>1306</v>
      </c>
      <c r="M78" s="41"/>
      <c r="N78" s="31" t="s">
        <v>1309</v>
      </c>
      <c r="O78" s="38" t="s">
        <v>1306</v>
      </c>
      <c r="P78" s="41"/>
      <c r="Q78" s="31" t="s">
        <v>1309</v>
      </c>
      <c r="R78" s="38" t="s">
        <v>1306</v>
      </c>
      <c r="S78" s="41"/>
      <c r="T78" s="31" t="s">
        <v>1309</v>
      </c>
      <c r="U78" s="38" t="s">
        <v>1306</v>
      </c>
      <c r="V78" s="41"/>
      <c r="W78" s="31" t="s">
        <v>1309</v>
      </c>
      <c r="X78" s="38" t="s">
        <v>1306</v>
      </c>
      <c r="Y78" s="41"/>
      <c r="Z78" s="31" t="s">
        <v>1309</v>
      </c>
      <c r="AA78" s="38" t="s">
        <v>1306</v>
      </c>
      <c r="AB78" s="41"/>
      <c r="AC78" s="31" t="s">
        <v>1309</v>
      </c>
      <c r="AD78" s="38" t="s">
        <v>1306</v>
      </c>
      <c r="AE78" s="41"/>
      <c r="AF78" s="31" t="s">
        <v>1309</v>
      </c>
      <c r="AG78" s="38" t="s">
        <v>1306</v>
      </c>
      <c r="AH78" s="41"/>
      <c r="AI78" s="31" t="s">
        <v>1309</v>
      </c>
      <c r="AJ78" s="38" t="s">
        <v>1306</v>
      </c>
      <c r="AK78" s="41"/>
      <c r="AL78" s="31" t="s">
        <v>1309</v>
      </c>
      <c r="AM78" s="38" t="s">
        <v>1306</v>
      </c>
      <c r="AN78" s="41"/>
      <c r="AO78" s="31" t="s">
        <v>1309</v>
      </c>
      <c r="AP78" s="38" t="s">
        <v>1306</v>
      </c>
      <c r="AQ78" s="41"/>
      <c r="AR78" s="31" t="s">
        <v>1309</v>
      </c>
      <c r="AS78" s="38" t="s">
        <v>1306</v>
      </c>
      <c r="AT78" s="39"/>
      <c r="AU78" s="40"/>
    </row>
    <row r="79" spans="1:47" ht="12.95" customHeight="1" x14ac:dyDescent="0.2">
      <c r="A79" s="7" t="s">
        <v>979</v>
      </c>
      <c r="B79" s="42" t="s">
        <v>906</v>
      </c>
      <c r="C79" s="46" t="s">
        <v>412</v>
      </c>
      <c r="D79" s="43" t="s">
        <v>410</v>
      </c>
      <c r="E79" s="44" t="s">
        <v>413</v>
      </c>
      <c r="F79" s="45"/>
      <c r="G79" s="7">
        <v>1</v>
      </c>
      <c r="H79" s="36"/>
      <c r="I79" s="37"/>
      <c r="J79" s="41"/>
      <c r="K79" s="31" t="s">
        <v>1309</v>
      </c>
      <c r="L79" s="38" t="s">
        <v>1306</v>
      </c>
      <c r="M79" s="41"/>
      <c r="N79" s="31" t="s">
        <v>1309</v>
      </c>
      <c r="O79" s="38" t="s">
        <v>1306</v>
      </c>
      <c r="P79" s="41"/>
      <c r="Q79" s="31" t="s">
        <v>1309</v>
      </c>
      <c r="R79" s="38" t="s">
        <v>1306</v>
      </c>
      <c r="S79" s="41"/>
      <c r="T79" s="31" t="s">
        <v>1309</v>
      </c>
      <c r="U79" s="38" t="s">
        <v>1306</v>
      </c>
      <c r="V79" s="41"/>
      <c r="W79" s="31" t="s">
        <v>1309</v>
      </c>
      <c r="X79" s="38" t="s">
        <v>1306</v>
      </c>
      <c r="Y79" s="41"/>
      <c r="Z79" s="31" t="s">
        <v>1309</v>
      </c>
      <c r="AA79" s="38" t="s">
        <v>1306</v>
      </c>
      <c r="AB79" s="41"/>
      <c r="AC79" s="31" t="s">
        <v>1309</v>
      </c>
      <c r="AD79" s="38" t="s">
        <v>1306</v>
      </c>
      <c r="AE79" s="41"/>
      <c r="AF79" s="31" t="s">
        <v>1309</v>
      </c>
      <c r="AG79" s="38" t="s">
        <v>1306</v>
      </c>
      <c r="AH79" s="41"/>
      <c r="AI79" s="31" t="s">
        <v>1309</v>
      </c>
      <c r="AJ79" s="38" t="s">
        <v>1306</v>
      </c>
      <c r="AK79" s="41"/>
      <c r="AL79" s="31" t="s">
        <v>1309</v>
      </c>
      <c r="AM79" s="38" t="s">
        <v>1306</v>
      </c>
      <c r="AN79" s="41"/>
      <c r="AO79" s="31" t="s">
        <v>1309</v>
      </c>
      <c r="AP79" s="38" t="s">
        <v>1306</v>
      </c>
      <c r="AQ79" s="41"/>
      <c r="AR79" s="31" t="s">
        <v>1309</v>
      </c>
      <c r="AS79" s="38" t="s">
        <v>1306</v>
      </c>
      <c r="AT79" s="39"/>
      <c r="AU79" s="40"/>
    </row>
    <row r="80" spans="1:47" ht="12.95" customHeight="1" x14ac:dyDescent="0.2">
      <c r="A80" s="7" t="s">
        <v>375</v>
      </c>
      <c r="B80" s="42" t="s">
        <v>915</v>
      </c>
      <c r="C80" s="46" t="s">
        <v>376</v>
      </c>
      <c r="D80" s="43" t="s">
        <v>374</v>
      </c>
      <c r="E80" s="44" t="s">
        <v>377</v>
      </c>
      <c r="F80" s="45"/>
      <c r="G80" s="7">
        <v>1</v>
      </c>
      <c r="H80" s="37"/>
      <c r="I80" s="37"/>
      <c r="J80" s="41"/>
      <c r="K80" s="31" t="s">
        <v>1309</v>
      </c>
      <c r="L80" s="38" t="s">
        <v>1306</v>
      </c>
      <c r="M80" s="41"/>
      <c r="N80" s="31" t="s">
        <v>1309</v>
      </c>
      <c r="O80" s="38" t="s">
        <v>1306</v>
      </c>
      <c r="P80" s="41"/>
      <c r="Q80" s="31" t="s">
        <v>1309</v>
      </c>
      <c r="R80" s="38" t="s">
        <v>1306</v>
      </c>
      <c r="S80" s="41"/>
      <c r="T80" s="31" t="s">
        <v>1309</v>
      </c>
      <c r="U80" s="38" t="s">
        <v>1306</v>
      </c>
      <c r="V80" s="41"/>
      <c r="W80" s="31" t="s">
        <v>1309</v>
      </c>
      <c r="X80" s="38" t="s">
        <v>1306</v>
      </c>
      <c r="Y80" s="41"/>
      <c r="Z80" s="31" t="s">
        <v>1309</v>
      </c>
      <c r="AA80" s="38" t="s">
        <v>1306</v>
      </c>
      <c r="AB80" s="41"/>
      <c r="AC80" s="31" t="s">
        <v>1309</v>
      </c>
      <c r="AD80" s="38" t="s">
        <v>1306</v>
      </c>
      <c r="AE80" s="41"/>
      <c r="AF80" s="31" t="s">
        <v>1309</v>
      </c>
      <c r="AG80" s="38" t="s">
        <v>1306</v>
      </c>
      <c r="AH80" s="41"/>
      <c r="AI80" s="31" t="s">
        <v>1309</v>
      </c>
      <c r="AJ80" s="38" t="s">
        <v>1306</v>
      </c>
      <c r="AK80" s="41"/>
      <c r="AL80" s="31" t="s">
        <v>1309</v>
      </c>
      <c r="AM80" s="38" t="s">
        <v>1306</v>
      </c>
      <c r="AN80" s="41"/>
      <c r="AO80" s="31" t="s">
        <v>1309</v>
      </c>
      <c r="AP80" s="38" t="s">
        <v>1306</v>
      </c>
      <c r="AQ80" s="41"/>
      <c r="AR80" s="31" t="s">
        <v>1309</v>
      </c>
      <c r="AS80" s="38" t="s">
        <v>1306</v>
      </c>
      <c r="AT80" s="39"/>
      <c r="AU80" s="40"/>
    </row>
    <row r="81" spans="1:47" ht="12.95" customHeight="1" x14ac:dyDescent="0.2">
      <c r="A81" s="7" t="s">
        <v>337</v>
      </c>
      <c r="B81" s="42" t="s">
        <v>907</v>
      </c>
      <c r="C81" s="7" t="s">
        <v>338</v>
      </c>
      <c r="D81" s="43" t="s">
        <v>336</v>
      </c>
      <c r="E81" s="44" t="s">
        <v>339</v>
      </c>
      <c r="F81" s="45"/>
      <c r="G81" s="7">
        <v>1</v>
      </c>
      <c r="H81" s="37"/>
      <c r="I81" s="37"/>
      <c r="J81" s="41"/>
      <c r="K81" s="31" t="s">
        <v>1309</v>
      </c>
      <c r="L81" s="38" t="s">
        <v>1306</v>
      </c>
      <c r="M81" s="41"/>
      <c r="N81" s="31" t="s">
        <v>1309</v>
      </c>
      <c r="O81" s="38" t="s">
        <v>1306</v>
      </c>
      <c r="P81" s="41"/>
      <c r="Q81" s="31" t="s">
        <v>1309</v>
      </c>
      <c r="R81" s="38" t="s">
        <v>1306</v>
      </c>
      <c r="S81" s="41"/>
      <c r="T81" s="31" t="s">
        <v>1309</v>
      </c>
      <c r="U81" s="38" t="s">
        <v>1306</v>
      </c>
      <c r="V81" s="41"/>
      <c r="W81" s="31" t="s">
        <v>1309</v>
      </c>
      <c r="X81" s="38" t="s">
        <v>1306</v>
      </c>
      <c r="Y81" s="41"/>
      <c r="Z81" s="31" t="s">
        <v>1309</v>
      </c>
      <c r="AA81" s="38" t="s">
        <v>1306</v>
      </c>
      <c r="AB81" s="41"/>
      <c r="AC81" s="31" t="s">
        <v>1309</v>
      </c>
      <c r="AD81" s="38" t="s">
        <v>1306</v>
      </c>
      <c r="AE81" s="41"/>
      <c r="AF81" s="31" t="s">
        <v>1309</v>
      </c>
      <c r="AG81" s="38" t="s">
        <v>1306</v>
      </c>
      <c r="AH81" s="41"/>
      <c r="AI81" s="31" t="s">
        <v>1309</v>
      </c>
      <c r="AJ81" s="38" t="s">
        <v>1306</v>
      </c>
      <c r="AK81" s="41"/>
      <c r="AL81" s="31" t="s">
        <v>1309</v>
      </c>
      <c r="AM81" s="38" t="s">
        <v>1306</v>
      </c>
      <c r="AN81" s="41"/>
      <c r="AO81" s="31" t="s">
        <v>1309</v>
      </c>
      <c r="AP81" s="38" t="s">
        <v>1306</v>
      </c>
      <c r="AQ81" s="41"/>
      <c r="AR81" s="31" t="s">
        <v>1309</v>
      </c>
      <c r="AS81" s="38" t="s">
        <v>1306</v>
      </c>
      <c r="AT81" s="39"/>
      <c r="AU81" s="40"/>
    </row>
    <row r="82" spans="1:47" ht="12.95" customHeight="1" x14ac:dyDescent="0.2">
      <c r="A82" s="7" t="s">
        <v>652</v>
      </c>
      <c r="B82" s="42" t="s">
        <v>906</v>
      </c>
      <c r="C82" s="46" t="s">
        <v>518</v>
      </c>
      <c r="D82" s="46">
        <v>141</v>
      </c>
      <c r="E82" s="44" t="s">
        <v>519</v>
      </c>
      <c r="F82" s="45"/>
      <c r="G82" s="46">
        <v>3</v>
      </c>
      <c r="H82" s="36"/>
      <c r="I82" s="37"/>
      <c r="J82" s="41"/>
      <c r="K82" s="31" t="s">
        <v>1309</v>
      </c>
      <c r="L82" s="38" t="s">
        <v>1306</v>
      </c>
      <c r="M82" s="41"/>
      <c r="N82" s="31" t="s">
        <v>1309</v>
      </c>
      <c r="O82" s="38" t="s">
        <v>1306</v>
      </c>
      <c r="P82" s="41"/>
      <c r="Q82" s="31" t="s">
        <v>1309</v>
      </c>
      <c r="R82" s="38" t="s">
        <v>1306</v>
      </c>
      <c r="S82" s="41"/>
      <c r="T82" s="31" t="s">
        <v>1309</v>
      </c>
      <c r="U82" s="38" t="s">
        <v>1306</v>
      </c>
      <c r="V82" s="41"/>
      <c r="W82" s="31" t="s">
        <v>1309</v>
      </c>
      <c r="X82" s="38" t="s">
        <v>1306</v>
      </c>
      <c r="Y82" s="41"/>
      <c r="Z82" s="31" t="s">
        <v>1309</v>
      </c>
      <c r="AA82" s="38" t="s">
        <v>1306</v>
      </c>
      <c r="AB82" s="41"/>
      <c r="AC82" s="31" t="s">
        <v>1309</v>
      </c>
      <c r="AD82" s="38" t="s">
        <v>1306</v>
      </c>
      <c r="AE82" s="41"/>
      <c r="AF82" s="31" t="s">
        <v>1309</v>
      </c>
      <c r="AG82" s="38" t="s">
        <v>1306</v>
      </c>
      <c r="AH82" s="41"/>
      <c r="AI82" s="31" t="s">
        <v>1309</v>
      </c>
      <c r="AJ82" s="38" t="s">
        <v>1306</v>
      </c>
      <c r="AK82" s="41"/>
      <c r="AL82" s="31" t="s">
        <v>1309</v>
      </c>
      <c r="AM82" s="38" t="s">
        <v>1306</v>
      </c>
      <c r="AN82" s="41"/>
      <c r="AO82" s="31" t="s">
        <v>1309</v>
      </c>
      <c r="AP82" s="38" t="s">
        <v>1306</v>
      </c>
      <c r="AQ82" s="41"/>
      <c r="AR82" s="31" t="s">
        <v>1309</v>
      </c>
      <c r="AS82" s="38" t="s">
        <v>1306</v>
      </c>
      <c r="AT82" s="39"/>
      <c r="AU82" s="40"/>
    </row>
    <row r="83" spans="1:47" ht="12.95" customHeight="1" x14ac:dyDescent="0.2">
      <c r="A83" s="7" t="s">
        <v>500</v>
      </c>
      <c r="B83" s="42" t="s">
        <v>914</v>
      </c>
      <c r="C83" s="46" t="s">
        <v>501</v>
      </c>
      <c r="D83" s="46">
        <v>135</v>
      </c>
      <c r="E83" s="44" t="s">
        <v>502</v>
      </c>
      <c r="F83" s="45"/>
      <c r="G83" s="46">
        <v>1</v>
      </c>
      <c r="H83" s="36"/>
      <c r="I83" s="37"/>
      <c r="J83" s="41"/>
      <c r="K83" s="31" t="s">
        <v>1309</v>
      </c>
      <c r="L83" s="38" t="s">
        <v>1306</v>
      </c>
      <c r="M83" s="41"/>
      <c r="N83" s="31" t="s">
        <v>1309</v>
      </c>
      <c r="O83" s="38" t="s">
        <v>1306</v>
      </c>
      <c r="P83" s="41"/>
      <c r="Q83" s="31" t="s">
        <v>1309</v>
      </c>
      <c r="R83" s="38" t="s">
        <v>1306</v>
      </c>
      <c r="S83" s="41"/>
      <c r="T83" s="31" t="s">
        <v>1309</v>
      </c>
      <c r="U83" s="38" t="s">
        <v>1306</v>
      </c>
      <c r="V83" s="41"/>
      <c r="W83" s="31" t="s">
        <v>1309</v>
      </c>
      <c r="X83" s="38" t="s">
        <v>1306</v>
      </c>
      <c r="Y83" s="41"/>
      <c r="Z83" s="31" t="s">
        <v>1309</v>
      </c>
      <c r="AA83" s="38" t="s">
        <v>1306</v>
      </c>
      <c r="AB83" s="41"/>
      <c r="AC83" s="31" t="s">
        <v>1309</v>
      </c>
      <c r="AD83" s="38" t="s">
        <v>1306</v>
      </c>
      <c r="AE83" s="41"/>
      <c r="AF83" s="31" t="s">
        <v>1309</v>
      </c>
      <c r="AG83" s="38" t="s">
        <v>1306</v>
      </c>
      <c r="AH83" s="41"/>
      <c r="AI83" s="31" t="s">
        <v>1309</v>
      </c>
      <c r="AJ83" s="38" t="s">
        <v>1306</v>
      </c>
      <c r="AK83" s="41"/>
      <c r="AL83" s="31" t="s">
        <v>1309</v>
      </c>
      <c r="AM83" s="38" t="s">
        <v>1306</v>
      </c>
      <c r="AN83" s="41"/>
      <c r="AO83" s="31" t="s">
        <v>1309</v>
      </c>
      <c r="AP83" s="38" t="s">
        <v>1306</v>
      </c>
      <c r="AQ83" s="41"/>
      <c r="AR83" s="31" t="s">
        <v>1309</v>
      </c>
      <c r="AS83" s="38" t="s">
        <v>1306</v>
      </c>
      <c r="AT83" s="39"/>
      <c r="AU83" s="40"/>
    </row>
    <row r="84" spans="1:47" ht="12.95" customHeight="1" x14ac:dyDescent="0.2">
      <c r="A84" s="7" t="s">
        <v>122</v>
      </c>
      <c r="B84" s="42" t="s">
        <v>917</v>
      </c>
      <c r="C84" s="7" t="s">
        <v>123</v>
      </c>
      <c r="D84" s="43" t="s">
        <v>121</v>
      </c>
      <c r="E84" s="44" t="s">
        <v>124</v>
      </c>
      <c r="F84" s="45"/>
      <c r="G84" s="7">
        <v>1</v>
      </c>
      <c r="H84" s="36"/>
      <c r="I84" s="37"/>
      <c r="J84" s="41"/>
      <c r="K84" s="31" t="s">
        <v>1309</v>
      </c>
      <c r="L84" s="38" t="s">
        <v>1306</v>
      </c>
      <c r="M84" s="41"/>
      <c r="N84" s="31" t="s">
        <v>1309</v>
      </c>
      <c r="O84" s="38" t="s">
        <v>1306</v>
      </c>
      <c r="P84" s="41"/>
      <c r="Q84" s="31" t="s">
        <v>1309</v>
      </c>
      <c r="R84" s="38" t="s">
        <v>1306</v>
      </c>
      <c r="S84" s="41"/>
      <c r="T84" s="31" t="s">
        <v>1309</v>
      </c>
      <c r="U84" s="38" t="s">
        <v>1306</v>
      </c>
      <c r="V84" s="41"/>
      <c r="W84" s="31" t="s">
        <v>1309</v>
      </c>
      <c r="X84" s="38" t="s">
        <v>1306</v>
      </c>
      <c r="Y84" s="41"/>
      <c r="Z84" s="31" t="s">
        <v>1309</v>
      </c>
      <c r="AA84" s="38" t="s">
        <v>1306</v>
      </c>
      <c r="AB84" s="41"/>
      <c r="AC84" s="31" t="s">
        <v>1309</v>
      </c>
      <c r="AD84" s="38" t="s">
        <v>1306</v>
      </c>
      <c r="AE84" s="41"/>
      <c r="AF84" s="31" t="s">
        <v>1309</v>
      </c>
      <c r="AG84" s="38" t="s">
        <v>1306</v>
      </c>
      <c r="AH84" s="41"/>
      <c r="AI84" s="31" t="s">
        <v>1309</v>
      </c>
      <c r="AJ84" s="38" t="s">
        <v>1306</v>
      </c>
      <c r="AK84" s="41"/>
      <c r="AL84" s="31" t="s">
        <v>1309</v>
      </c>
      <c r="AM84" s="38" t="s">
        <v>1306</v>
      </c>
      <c r="AN84" s="41"/>
      <c r="AO84" s="31" t="s">
        <v>1309</v>
      </c>
      <c r="AP84" s="38" t="s">
        <v>1306</v>
      </c>
      <c r="AQ84" s="41"/>
      <c r="AR84" s="31" t="s">
        <v>1309</v>
      </c>
      <c r="AS84" s="38" t="s">
        <v>1306</v>
      </c>
      <c r="AT84" s="39"/>
      <c r="AU84" s="40"/>
    </row>
    <row r="85" spans="1:47" ht="12.95" customHeight="1" x14ac:dyDescent="0.2">
      <c r="A85" s="7" t="s">
        <v>98</v>
      </c>
      <c r="B85" s="42" t="s">
        <v>912</v>
      </c>
      <c r="C85" s="7" t="s">
        <v>99</v>
      </c>
      <c r="D85" s="43" t="s">
        <v>97</v>
      </c>
      <c r="E85" s="47" t="s">
        <v>100</v>
      </c>
      <c r="F85" s="45"/>
      <c r="G85" s="7">
        <v>1</v>
      </c>
      <c r="H85" s="36"/>
      <c r="I85" s="37"/>
      <c r="J85" s="41"/>
      <c r="K85" s="31" t="s">
        <v>1309</v>
      </c>
      <c r="L85" s="38" t="s">
        <v>1306</v>
      </c>
      <c r="M85" s="41"/>
      <c r="N85" s="31" t="s">
        <v>1309</v>
      </c>
      <c r="O85" s="38" t="s">
        <v>1306</v>
      </c>
      <c r="P85" s="41"/>
      <c r="Q85" s="31" t="s">
        <v>1309</v>
      </c>
      <c r="R85" s="38" t="s">
        <v>1306</v>
      </c>
      <c r="S85" s="41"/>
      <c r="T85" s="31" t="s">
        <v>1309</v>
      </c>
      <c r="U85" s="38" t="s">
        <v>1306</v>
      </c>
      <c r="V85" s="41"/>
      <c r="W85" s="31" t="s">
        <v>1309</v>
      </c>
      <c r="X85" s="38" t="s">
        <v>1306</v>
      </c>
      <c r="Y85" s="41"/>
      <c r="Z85" s="31" t="s">
        <v>1309</v>
      </c>
      <c r="AA85" s="38" t="s">
        <v>1306</v>
      </c>
      <c r="AB85" s="41"/>
      <c r="AC85" s="31" t="s">
        <v>1309</v>
      </c>
      <c r="AD85" s="38" t="s">
        <v>1306</v>
      </c>
      <c r="AE85" s="41"/>
      <c r="AF85" s="31" t="s">
        <v>1309</v>
      </c>
      <c r="AG85" s="38" t="s">
        <v>1306</v>
      </c>
      <c r="AH85" s="41"/>
      <c r="AI85" s="31" t="s">
        <v>1309</v>
      </c>
      <c r="AJ85" s="38" t="s">
        <v>1306</v>
      </c>
      <c r="AK85" s="41"/>
      <c r="AL85" s="31" t="s">
        <v>1309</v>
      </c>
      <c r="AM85" s="38" t="s">
        <v>1306</v>
      </c>
      <c r="AN85" s="41"/>
      <c r="AO85" s="31" t="s">
        <v>1309</v>
      </c>
      <c r="AP85" s="38" t="s">
        <v>1306</v>
      </c>
      <c r="AQ85" s="41"/>
      <c r="AR85" s="31" t="s">
        <v>1309</v>
      </c>
      <c r="AS85" s="38" t="s">
        <v>1306</v>
      </c>
      <c r="AT85" s="39"/>
      <c r="AU85" s="40"/>
    </row>
    <row r="86" spans="1:47" ht="12.95" customHeight="1" x14ac:dyDescent="0.2">
      <c r="A86" s="7" t="s">
        <v>203</v>
      </c>
      <c r="B86" s="42" t="s">
        <v>913</v>
      </c>
      <c r="C86" s="7" t="s">
        <v>204</v>
      </c>
      <c r="D86" s="43" t="s">
        <v>202</v>
      </c>
      <c r="E86" s="44" t="s">
        <v>205</v>
      </c>
      <c r="F86" s="45"/>
      <c r="G86" s="7">
        <v>1</v>
      </c>
      <c r="H86" s="36"/>
      <c r="I86" s="37"/>
      <c r="J86" s="41"/>
      <c r="K86" s="31" t="s">
        <v>1309</v>
      </c>
      <c r="L86" s="38" t="s">
        <v>1306</v>
      </c>
      <c r="M86" s="41"/>
      <c r="N86" s="31" t="s">
        <v>1309</v>
      </c>
      <c r="O86" s="38" t="s">
        <v>1306</v>
      </c>
      <c r="P86" s="41"/>
      <c r="Q86" s="31" t="s">
        <v>1309</v>
      </c>
      <c r="R86" s="38" t="s">
        <v>1306</v>
      </c>
      <c r="S86" s="41"/>
      <c r="T86" s="31" t="s">
        <v>1309</v>
      </c>
      <c r="U86" s="38" t="s">
        <v>1306</v>
      </c>
      <c r="V86" s="41"/>
      <c r="W86" s="31" t="s">
        <v>1309</v>
      </c>
      <c r="X86" s="38" t="s">
        <v>1306</v>
      </c>
      <c r="Y86" s="41"/>
      <c r="Z86" s="31" t="s">
        <v>1309</v>
      </c>
      <c r="AA86" s="38" t="s">
        <v>1306</v>
      </c>
      <c r="AB86" s="41"/>
      <c r="AC86" s="31" t="s">
        <v>1309</v>
      </c>
      <c r="AD86" s="38" t="s">
        <v>1306</v>
      </c>
      <c r="AE86" s="41"/>
      <c r="AF86" s="31" t="s">
        <v>1309</v>
      </c>
      <c r="AG86" s="38" t="s">
        <v>1306</v>
      </c>
      <c r="AH86" s="41"/>
      <c r="AI86" s="31" t="s">
        <v>1309</v>
      </c>
      <c r="AJ86" s="38" t="s">
        <v>1306</v>
      </c>
      <c r="AK86" s="41"/>
      <c r="AL86" s="31" t="s">
        <v>1309</v>
      </c>
      <c r="AM86" s="38" t="s">
        <v>1306</v>
      </c>
      <c r="AN86" s="41"/>
      <c r="AO86" s="31" t="s">
        <v>1309</v>
      </c>
      <c r="AP86" s="38" t="s">
        <v>1306</v>
      </c>
      <c r="AQ86" s="41"/>
      <c r="AR86" s="31" t="s">
        <v>1309</v>
      </c>
      <c r="AS86" s="38" t="s">
        <v>1306</v>
      </c>
      <c r="AT86" s="39"/>
      <c r="AU86" s="40"/>
    </row>
    <row r="87" spans="1:47" ht="12.95" customHeight="1" x14ac:dyDescent="0.2">
      <c r="A87" s="7" t="s">
        <v>614</v>
      </c>
      <c r="B87" s="42" t="s">
        <v>907</v>
      </c>
      <c r="C87" s="46" t="s">
        <v>615</v>
      </c>
      <c r="D87" s="46">
        <v>176</v>
      </c>
      <c r="E87" s="44" t="s">
        <v>616</v>
      </c>
      <c r="F87" s="45"/>
      <c r="G87" s="46">
        <v>1</v>
      </c>
      <c r="H87" s="36"/>
      <c r="I87" s="37"/>
      <c r="J87" s="41"/>
      <c r="K87" s="31" t="s">
        <v>1309</v>
      </c>
      <c r="L87" s="38" t="s">
        <v>1306</v>
      </c>
      <c r="M87" s="41"/>
      <c r="N87" s="31" t="s">
        <v>1309</v>
      </c>
      <c r="O87" s="38" t="s">
        <v>1306</v>
      </c>
      <c r="P87" s="41"/>
      <c r="Q87" s="31" t="s">
        <v>1309</v>
      </c>
      <c r="R87" s="38" t="s">
        <v>1306</v>
      </c>
      <c r="S87" s="41"/>
      <c r="T87" s="31" t="s">
        <v>1309</v>
      </c>
      <c r="U87" s="38" t="s">
        <v>1306</v>
      </c>
      <c r="V87" s="41"/>
      <c r="W87" s="31" t="s">
        <v>1309</v>
      </c>
      <c r="X87" s="38" t="s">
        <v>1306</v>
      </c>
      <c r="Y87" s="41"/>
      <c r="Z87" s="31" t="s">
        <v>1309</v>
      </c>
      <c r="AA87" s="38" t="s">
        <v>1306</v>
      </c>
      <c r="AB87" s="41"/>
      <c r="AC87" s="31" t="s">
        <v>1309</v>
      </c>
      <c r="AD87" s="38" t="s">
        <v>1306</v>
      </c>
      <c r="AE87" s="41"/>
      <c r="AF87" s="31" t="s">
        <v>1309</v>
      </c>
      <c r="AG87" s="38" t="s">
        <v>1306</v>
      </c>
      <c r="AH87" s="41"/>
      <c r="AI87" s="31" t="s">
        <v>1309</v>
      </c>
      <c r="AJ87" s="38" t="s">
        <v>1306</v>
      </c>
      <c r="AK87" s="41"/>
      <c r="AL87" s="31" t="s">
        <v>1309</v>
      </c>
      <c r="AM87" s="38" t="s">
        <v>1306</v>
      </c>
      <c r="AN87" s="41"/>
      <c r="AO87" s="31" t="s">
        <v>1309</v>
      </c>
      <c r="AP87" s="38" t="s">
        <v>1306</v>
      </c>
      <c r="AQ87" s="41"/>
      <c r="AR87" s="31" t="s">
        <v>1309</v>
      </c>
      <c r="AS87" s="38" t="s">
        <v>1306</v>
      </c>
      <c r="AT87" s="39"/>
      <c r="AU87" s="40"/>
    </row>
    <row r="88" spans="1:47" ht="12.95" customHeight="1" x14ac:dyDescent="0.2">
      <c r="A88" s="7" t="s">
        <v>403</v>
      </c>
      <c r="B88" s="42" t="s">
        <v>906</v>
      </c>
      <c r="C88" s="46" t="s">
        <v>404</v>
      </c>
      <c r="D88" s="43" t="s">
        <v>402</v>
      </c>
      <c r="E88" s="44" t="s">
        <v>405</v>
      </c>
      <c r="F88" s="45"/>
      <c r="G88" s="7">
        <v>1</v>
      </c>
      <c r="H88" s="36"/>
      <c r="I88" s="37"/>
      <c r="J88" s="41"/>
      <c r="K88" s="31" t="s">
        <v>1309</v>
      </c>
      <c r="L88" s="38" t="s">
        <v>1306</v>
      </c>
      <c r="M88" s="41"/>
      <c r="N88" s="31" t="s">
        <v>1309</v>
      </c>
      <c r="O88" s="38" t="s">
        <v>1306</v>
      </c>
      <c r="P88" s="41"/>
      <c r="Q88" s="31" t="s">
        <v>1309</v>
      </c>
      <c r="R88" s="38" t="s">
        <v>1306</v>
      </c>
      <c r="S88" s="41"/>
      <c r="T88" s="31" t="s">
        <v>1309</v>
      </c>
      <c r="U88" s="38" t="s">
        <v>1306</v>
      </c>
      <c r="V88" s="41"/>
      <c r="W88" s="31" t="s">
        <v>1309</v>
      </c>
      <c r="X88" s="38" t="s">
        <v>1306</v>
      </c>
      <c r="Y88" s="41"/>
      <c r="Z88" s="31" t="s">
        <v>1309</v>
      </c>
      <c r="AA88" s="38" t="s">
        <v>1306</v>
      </c>
      <c r="AB88" s="41"/>
      <c r="AC88" s="31" t="s">
        <v>1309</v>
      </c>
      <c r="AD88" s="38" t="s">
        <v>1306</v>
      </c>
      <c r="AE88" s="41"/>
      <c r="AF88" s="31" t="s">
        <v>1309</v>
      </c>
      <c r="AG88" s="38" t="s">
        <v>1306</v>
      </c>
      <c r="AH88" s="41"/>
      <c r="AI88" s="31" t="s">
        <v>1309</v>
      </c>
      <c r="AJ88" s="38" t="s">
        <v>1306</v>
      </c>
      <c r="AK88" s="41"/>
      <c r="AL88" s="31" t="s">
        <v>1309</v>
      </c>
      <c r="AM88" s="38" t="s">
        <v>1306</v>
      </c>
      <c r="AN88" s="41"/>
      <c r="AO88" s="31" t="s">
        <v>1309</v>
      </c>
      <c r="AP88" s="38" t="s">
        <v>1306</v>
      </c>
      <c r="AQ88" s="41"/>
      <c r="AR88" s="31" t="s">
        <v>1309</v>
      </c>
      <c r="AS88" s="38" t="s">
        <v>1306</v>
      </c>
      <c r="AT88" s="39"/>
      <c r="AU88" s="40"/>
    </row>
    <row r="89" spans="1:47" ht="12.95" customHeight="1" x14ac:dyDescent="0.2">
      <c r="A89" s="7" t="s">
        <v>318</v>
      </c>
      <c r="B89" s="42" t="s">
        <v>913</v>
      </c>
      <c r="C89" s="7" t="s">
        <v>319</v>
      </c>
      <c r="D89" s="43" t="s">
        <v>317</v>
      </c>
      <c r="E89" s="44" t="s">
        <v>320</v>
      </c>
      <c r="F89" s="45"/>
      <c r="G89" s="7">
        <v>1</v>
      </c>
      <c r="H89" s="36"/>
      <c r="I89" s="37"/>
      <c r="J89" s="41"/>
      <c r="K89" s="31" t="s">
        <v>1309</v>
      </c>
      <c r="L89" s="38" t="s">
        <v>1306</v>
      </c>
      <c r="M89" s="41"/>
      <c r="N89" s="31" t="s">
        <v>1309</v>
      </c>
      <c r="O89" s="38" t="s">
        <v>1306</v>
      </c>
      <c r="P89" s="41"/>
      <c r="Q89" s="31" t="s">
        <v>1309</v>
      </c>
      <c r="R89" s="38" t="s">
        <v>1306</v>
      </c>
      <c r="S89" s="41"/>
      <c r="T89" s="31" t="s">
        <v>1309</v>
      </c>
      <c r="U89" s="38" t="s">
        <v>1306</v>
      </c>
      <c r="V89" s="41"/>
      <c r="W89" s="31" t="s">
        <v>1309</v>
      </c>
      <c r="X89" s="38" t="s">
        <v>1306</v>
      </c>
      <c r="Y89" s="41"/>
      <c r="Z89" s="31" t="s">
        <v>1309</v>
      </c>
      <c r="AA89" s="38" t="s">
        <v>1306</v>
      </c>
      <c r="AB89" s="41"/>
      <c r="AC89" s="31" t="s">
        <v>1309</v>
      </c>
      <c r="AD89" s="38" t="s">
        <v>1306</v>
      </c>
      <c r="AE89" s="41"/>
      <c r="AF89" s="31" t="s">
        <v>1309</v>
      </c>
      <c r="AG89" s="38" t="s">
        <v>1306</v>
      </c>
      <c r="AH89" s="41"/>
      <c r="AI89" s="31" t="s">
        <v>1309</v>
      </c>
      <c r="AJ89" s="38" t="s">
        <v>1306</v>
      </c>
      <c r="AK89" s="41"/>
      <c r="AL89" s="31" t="s">
        <v>1309</v>
      </c>
      <c r="AM89" s="38" t="s">
        <v>1306</v>
      </c>
      <c r="AN89" s="41"/>
      <c r="AO89" s="31" t="s">
        <v>1309</v>
      </c>
      <c r="AP89" s="38" t="s">
        <v>1306</v>
      </c>
      <c r="AQ89" s="41"/>
      <c r="AR89" s="31" t="s">
        <v>1309</v>
      </c>
      <c r="AS89" s="38" t="s">
        <v>1306</v>
      </c>
      <c r="AT89" s="39"/>
      <c r="AU89" s="40"/>
    </row>
    <row r="90" spans="1:47" ht="12.95" customHeight="1" x14ac:dyDescent="0.2">
      <c r="A90" s="7" t="s">
        <v>980</v>
      </c>
      <c r="B90" s="42" t="s">
        <v>906</v>
      </c>
      <c r="C90" s="7" t="s">
        <v>2</v>
      </c>
      <c r="D90" s="43" t="s">
        <v>0</v>
      </c>
      <c r="E90" s="47" t="s">
        <v>3</v>
      </c>
      <c r="F90" s="45"/>
      <c r="G90" s="7">
        <v>12</v>
      </c>
      <c r="H90" s="36"/>
      <c r="I90" s="37"/>
      <c r="J90" s="41"/>
      <c r="K90" s="31" t="s">
        <v>1309</v>
      </c>
      <c r="L90" s="38" t="s">
        <v>1306</v>
      </c>
      <c r="M90" s="41"/>
      <c r="N90" s="31" t="s">
        <v>1309</v>
      </c>
      <c r="O90" s="38" t="s">
        <v>1306</v>
      </c>
      <c r="P90" s="41"/>
      <c r="Q90" s="31" t="s">
        <v>1309</v>
      </c>
      <c r="R90" s="38" t="s">
        <v>1306</v>
      </c>
      <c r="S90" s="41"/>
      <c r="T90" s="31" t="s">
        <v>1309</v>
      </c>
      <c r="U90" s="38" t="s">
        <v>1306</v>
      </c>
      <c r="V90" s="41"/>
      <c r="W90" s="31" t="s">
        <v>1309</v>
      </c>
      <c r="X90" s="38" t="s">
        <v>1306</v>
      </c>
      <c r="Y90" s="41"/>
      <c r="Z90" s="31" t="s">
        <v>1309</v>
      </c>
      <c r="AA90" s="38" t="s">
        <v>1306</v>
      </c>
      <c r="AB90" s="41"/>
      <c r="AC90" s="31" t="s">
        <v>1309</v>
      </c>
      <c r="AD90" s="38" t="s">
        <v>1306</v>
      </c>
      <c r="AE90" s="41"/>
      <c r="AF90" s="31" t="s">
        <v>1309</v>
      </c>
      <c r="AG90" s="38" t="s">
        <v>1306</v>
      </c>
      <c r="AH90" s="41"/>
      <c r="AI90" s="31" t="s">
        <v>1309</v>
      </c>
      <c r="AJ90" s="38" t="s">
        <v>1306</v>
      </c>
      <c r="AK90" s="41"/>
      <c r="AL90" s="31" t="s">
        <v>1309</v>
      </c>
      <c r="AM90" s="38" t="s">
        <v>1306</v>
      </c>
      <c r="AN90" s="41"/>
      <c r="AO90" s="31" t="s">
        <v>1309</v>
      </c>
      <c r="AP90" s="38" t="s">
        <v>1306</v>
      </c>
      <c r="AQ90" s="41"/>
      <c r="AR90" s="31" t="s">
        <v>1309</v>
      </c>
      <c r="AS90" s="38" t="s">
        <v>1306</v>
      </c>
      <c r="AT90" s="39"/>
      <c r="AU90" s="40"/>
    </row>
    <row r="91" spans="1:47" ht="12.95" customHeight="1" x14ac:dyDescent="0.2">
      <c r="A91" s="7" t="s">
        <v>360</v>
      </c>
      <c r="B91" s="42" t="s">
        <v>911</v>
      </c>
      <c r="C91" s="7" t="s">
        <v>361</v>
      </c>
      <c r="D91" s="43" t="s">
        <v>359</v>
      </c>
      <c r="E91" s="44" t="s">
        <v>362</v>
      </c>
      <c r="F91" s="45"/>
      <c r="G91" s="7">
        <v>1</v>
      </c>
      <c r="H91" s="36"/>
      <c r="I91" s="37"/>
      <c r="J91" s="41"/>
      <c r="K91" s="31" t="s">
        <v>1309</v>
      </c>
      <c r="L91" s="38" t="s">
        <v>1306</v>
      </c>
      <c r="M91" s="41"/>
      <c r="N91" s="31" t="s">
        <v>1309</v>
      </c>
      <c r="O91" s="38" t="s">
        <v>1306</v>
      </c>
      <c r="P91" s="41"/>
      <c r="Q91" s="31" t="s">
        <v>1309</v>
      </c>
      <c r="R91" s="38" t="s">
        <v>1306</v>
      </c>
      <c r="S91" s="41"/>
      <c r="T91" s="31" t="s">
        <v>1309</v>
      </c>
      <c r="U91" s="38" t="s">
        <v>1306</v>
      </c>
      <c r="V91" s="41"/>
      <c r="W91" s="31" t="s">
        <v>1309</v>
      </c>
      <c r="X91" s="38" t="s">
        <v>1306</v>
      </c>
      <c r="Y91" s="41"/>
      <c r="Z91" s="31" t="s">
        <v>1309</v>
      </c>
      <c r="AA91" s="38" t="s">
        <v>1306</v>
      </c>
      <c r="AB91" s="41"/>
      <c r="AC91" s="31" t="s">
        <v>1309</v>
      </c>
      <c r="AD91" s="38" t="s">
        <v>1306</v>
      </c>
      <c r="AE91" s="41"/>
      <c r="AF91" s="31" t="s">
        <v>1309</v>
      </c>
      <c r="AG91" s="38" t="s">
        <v>1306</v>
      </c>
      <c r="AH91" s="41"/>
      <c r="AI91" s="31" t="s">
        <v>1309</v>
      </c>
      <c r="AJ91" s="38" t="s">
        <v>1306</v>
      </c>
      <c r="AK91" s="41"/>
      <c r="AL91" s="31" t="s">
        <v>1309</v>
      </c>
      <c r="AM91" s="38" t="s">
        <v>1306</v>
      </c>
      <c r="AN91" s="41"/>
      <c r="AO91" s="31" t="s">
        <v>1309</v>
      </c>
      <c r="AP91" s="38" t="s">
        <v>1306</v>
      </c>
      <c r="AQ91" s="41"/>
      <c r="AR91" s="31" t="s">
        <v>1309</v>
      </c>
      <c r="AS91" s="38" t="s">
        <v>1306</v>
      </c>
      <c r="AT91" s="39"/>
      <c r="AU91" s="40"/>
    </row>
    <row r="92" spans="1:47" ht="12.95" customHeight="1" x14ac:dyDescent="0.2">
      <c r="A92" s="7" t="s">
        <v>278</v>
      </c>
      <c r="B92" s="42" t="s">
        <v>910</v>
      </c>
      <c r="C92" s="7" t="s">
        <v>279</v>
      </c>
      <c r="D92" s="43" t="s">
        <v>277</v>
      </c>
      <c r="E92" s="44" t="s">
        <v>280</v>
      </c>
      <c r="F92" s="45"/>
      <c r="G92" s="7">
        <v>1</v>
      </c>
      <c r="H92" s="36"/>
      <c r="I92" s="37"/>
      <c r="J92" s="41"/>
      <c r="K92" s="31" t="s">
        <v>1309</v>
      </c>
      <c r="L92" s="38" t="s">
        <v>1306</v>
      </c>
      <c r="M92" s="41"/>
      <c r="N92" s="31" t="s">
        <v>1309</v>
      </c>
      <c r="O92" s="38" t="s">
        <v>1306</v>
      </c>
      <c r="P92" s="41"/>
      <c r="Q92" s="31" t="s">
        <v>1309</v>
      </c>
      <c r="R92" s="38" t="s">
        <v>1306</v>
      </c>
      <c r="S92" s="41"/>
      <c r="T92" s="31" t="s">
        <v>1309</v>
      </c>
      <c r="U92" s="38" t="s">
        <v>1306</v>
      </c>
      <c r="V92" s="41"/>
      <c r="W92" s="31" t="s">
        <v>1309</v>
      </c>
      <c r="X92" s="38" t="s">
        <v>1306</v>
      </c>
      <c r="Y92" s="41"/>
      <c r="Z92" s="31" t="s">
        <v>1309</v>
      </c>
      <c r="AA92" s="38" t="s">
        <v>1306</v>
      </c>
      <c r="AB92" s="41"/>
      <c r="AC92" s="31" t="s">
        <v>1309</v>
      </c>
      <c r="AD92" s="38" t="s">
        <v>1306</v>
      </c>
      <c r="AE92" s="41"/>
      <c r="AF92" s="31" t="s">
        <v>1309</v>
      </c>
      <c r="AG92" s="38" t="s">
        <v>1306</v>
      </c>
      <c r="AH92" s="41"/>
      <c r="AI92" s="31" t="s">
        <v>1309</v>
      </c>
      <c r="AJ92" s="38" t="s">
        <v>1306</v>
      </c>
      <c r="AK92" s="41"/>
      <c r="AL92" s="31" t="s">
        <v>1309</v>
      </c>
      <c r="AM92" s="38" t="s">
        <v>1306</v>
      </c>
      <c r="AN92" s="41"/>
      <c r="AO92" s="31" t="s">
        <v>1309</v>
      </c>
      <c r="AP92" s="38" t="s">
        <v>1306</v>
      </c>
      <c r="AQ92" s="41"/>
      <c r="AR92" s="31" t="s">
        <v>1309</v>
      </c>
      <c r="AS92" s="38" t="s">
        <v>1306</v>
      </c>
      <c r="AT92" s="39"/>
      <c r="AU92" s="40"/>
    </row>
    <row r="93" spans="1:47" ht="12.95" customHeight="1" x14ac:dyDescent="0.2">
      <c r="A93" s="7" t="s">
        <v>620</v>
      </c>
      <c r="B93" s="42" t="s">
        <v>917</v>
      </c>
      <c r="C93" s="46" t="s">
        <v>621</v>
      </c>
      <c r="D93" s="46">
        <v>178</v>
      </c>
      <c r="E93" s="44" t="s">
        <v>641</v>
      </c>
      <c r="F93" s="45"/>
      <c r="G93" s="46">
        <v>1</v>
      </c>
      <c r="H93" s="36"/>
      <c r="I93" s="37"/>
      <c r="J93" s="41"/>
      <c r="K93" s="31" t="s">
        <v>1309</v>
      </c>
      <c r="L93" s="38" t="s">
        <v>1306</v>
      </c>
      <c r="M93" s="41"/>
      <c r="N93" s="31" t="s">
        <v>1309</v>
      </c>
      <c r="O93" s="38" t="s">
        <v>1306</v>
      </c>
      <c r="P93" s="41"/>
      <c r="Q93" s="31" t="s">
        <v>1309</v>
      </c>
      <c r="R93" s="38" t="s">
        <v>1306</v>
      </c>
      <c r="S93" s="41"/>
      <c r="T93" s="31" t="s">
        <v>1309</v>
      </c>
      <c r="U93" s="38" t="s">
        <v>1306</v>
      </c>
      <c r="V93" s="41"/>
      <c r="W93" s="31" t="s">
        <v>1309</v>
      </c>
      <c r="X93" s="38" t="s">
        <v>1306</v>
      </c>
      <c r="Y93" s="41"/>
      <c r="Z93" s="31" t="s">
        <v>1309</v>
      </c>
      <c r="AA93" s="38" t="s">
        <v>1306</v>
      </c>
      <c r="AB93" s="41"/>
      <c r="AC93" s="31" t="s">
        <v>1309</v>
      </c>
      <c r="AD93" s="38" t="s">
        <v>1306</v>
      </c>
      <c r="AE93" s="41"/>
      <c r="AF93" s="31" t="s">
        <v>1309</v>
      </c>
      <c r="AG93" s="38" t="s">
        <v>1306</v>
      </c>
      <c r="AH93" s="41"/>
      <c r="AI93" s="31" t="s">
        <v>1309</v>
      </c>
      <c r="AJ93" s="38" t="s">
        <v>1306</v>
      </c>
      <c r="AK93" s="41"/>
      <c r="AL93" s="31" t="s">
        <v>1309</v>
      </c>
      <c r="AM93" s="38" t="s">
        <v>1306</v>
      </c>
      <c r="AN93" s="41"/>
      <c r="AO93" s="31" t="s">
        <v>1309</v>
      </c>
      <c r="AP93" s="38" t="s">
        <v>1306</v>
      </c>
      <c r="AQ93" s="41"/>
      <c r="AR93" s="31" t="s">
        <v>1309</v>
      </c>
      <c r="AS93" s="38" t="s">
        <v>1306</v>
      </c>
      <c r="AT93" s="39"/>
      <c r="AU93" s="40"/>
    </row>
    <row r="94" spans="1:47" ht="12.95" customHeight="1" x14ac:dyDescent="0.2">
      <c r="A94" s="7" t="s">
        <v>981</v>
      </c>
      <c r="B94" s="42" t="s">
        <v>918</v>
      </c>
      <c r="C94" s="7" t="s">
        <v>178</v>
      </c>
      <c r="D94" s="43" t="s">
        <v>176</v>
      </c>
      <c r="E94" s="44" t="s">
        <v>179</v>
      </c>
      <c r="F94" s="45"/>
      <c r="G94" s="7">
        <v>1</v>
      </c>
      <c r="H94" s="36"/>
      <c r="I94" s="37"/>
      <c r="J94" s="41"/>
      <c r="K94" s="31" t="s">
        <v>1309</v>
      </c>
      <c r="L94" s="38" t="s">
        <v>1306</v>
      </c>
      <c r="M94" s="41"/>
      <c r="N94" s="31" t="s">
        <v>1309</v>
      </c>
      <c r="O94" s="38" t="s">
        <v>1306</v>
      </c>
      <c r="P94" s="41"/>
      <c r="Q94" s="31" t="s">
        <v>1309</v>
      </c>
      <c r="R94" s="38" t="s">
        <v>1306</v>
      </c>
      <c r="S94" s="41"/>
      <c r="T94" s="31" t="s">
        <v>1309</v>
      </c>
      <c r="U94" s="38" t="s">
        <v>1306</v>
      </c>
      <c r="V94" s="41"/>
      <c r="W94" s="31" t="s">
        <v>1309</v>
      </c>
      <c r="X94" s="38" t="s">
        <v>1306</v>
      </c>
      <c r="Y94" s="41"/>
      <c r="Z94" s="31" t="s">
        <v>1309</v>
      </c>
      <c r="AA94" s="38" t="s">
        <v>1306</v>
      </c>
      <c r="AB94" s="41"/>
      <c r="AC94" s="31" t="s">
        <v>1309</v>
      </c>
      <c r="AD94" s="38" t="s">
        <v>1306</v>
      </c>
      <c r="AE94" s="41"/>
      <c r="AF94" s="31" t="s">
        <v>1309</v>
      </c>
      <c r="AG94" s="38" t="s">
        <v>1306</v>
      </c>
      <c r="AH94" s="41"/>
      <c r="AI94" s="31" t="s">
        <v>1309</v>
      </c>
      <c r="AJ94" s="38" t="s">
        <v>1306</v>
      </c>
      <c r="AK94" s="41"/>
      <c r="AL94" s="31" t="s">
        <v>1309</v>
      </c>
      <c r="AM94" s="38" t="s">
        <v>1306</v>
      </c>
      <c r="AN94" s="41"/>
      <c r="AO94" s="31" t="s">
        <v>1309</v>
      </c>
      <c r="AP94" s="38" t="s">
        <v>1306</v>
      </c>
      <c r="AQ94" s="41"/>
      <c r="AR94" s="31" t="s">
        <v>1309</v>
      </c>
      <c r="AS94" s="38" t="s">
        <v>1306</v>
      </c>
      <c r="AT94" s="39"/>
      <c r="AU94" s="40"/>
    </row>
    <row r="95" spans="1:47" ht="12.95" customHeight="1" x14ac:dyDescent="0.2">
      <c r="A95" s="7" t="s">
        <v>982</v>
      </c>
      <c r="B95" s="42" t="s">
        <v>911</v>
      </c>
      <c r="C95" s="7" t="s">
        <v>330</v>
      </c>
      <c r="D95" s="43" t="s">
        <v>328</v>
      </c>
      <c r="E95" s="44" t="s">
        <v>331</v>
      </c>
      <c r="F95" s="45"/>
      <c r="G95" s="7">
        <v>1</v>
      </c>
      <c r="H95" s="36"/>
      <c r="I95" s="37"/>
      <c r="J95" s="41"/>
      <c r="K95" s="31" t="s">
        <v>1309</v>
      </c>
      <c r="L95" s="38" t="s">
        <v>1306</v>
      </c>
      <c r="M95" s="41"/>
      <c r="N95" s="31" t="s">
        <v>1309</v>
      </c>
      <c r="O95" s="38" t="s">
        <v>1306</v>
      </c>
      <c r="P95" s="41"/>
      <c r="Q95" s="31" t="s">
        <v>1309</v>
      </c>
      <c r="R95" s="38" t="s">
        <v>1306</v>
      </c>
      <c r="S95" s="41"/>
      <c r="T95" s="31" t="s">
        <v>1309</v>
      </c>
      <c r="U95" s="38" t="s">
        <v>1306</v>
      </c>
      <c r="V95" s="41"/>
      <c r="W95" s="31" t="s">
        <v>1309</v>
      </c>
      <c r="X95" s="38" t="s">
        <v>1306</v>
      </c>
      <c r="Y95" s="41"/>
      <c r="Z95" s="31" t="s">
        <v>1309</v>
      </c>
      <c r="AA95" s="38" t="s">
        <v>1306</v>
      </c>
      <c r="AB95" s="41"/>
      <c r="AC95" s="31" t="s">
        <v>1309</v>
      </c>
      <c r="AD95" s="38" t="s">
        <v>1306</v>
      </c>
      <c r="AE95" s="41"/>
      <c r="AF95" s="31" t="s">
        <v>1309</v>
      </c>
      <c r="AG95" s="38" t="s">
        <v>1306</v>
      </c>
      <c r="AH95" s="41"/>
      <c r="AI95" s="31" t="s">
        <v>1309</v>
      </c>
      <c r="AJ95" s="38" t="s">
        <v>1306</v>
      </c>
      <c r="AK95" s="41"/>
      <c r="AL95" s="31" t="s">
        <v>1309</v>
      </c>
      <c r="AM95" s="38" t="s">
        <v>1306</v>
      </c>
      <c r="AN95" s="41"/>
      <c r="AO95" s="31" t="s">
        <v>1309</v>
      </c>
      <c r="AP95" s="38" t="s">
        <v>1306</v>
      </c>
      <c r="AQ95" s="41"/>
      <c r="AR95" s="31" t="s">
        <v>1309</v>
      </c>
      <c r="AS95" s="38" t="s">
        <v>1306</v>
      </c>
      <c r="AT95" s="39"/>
      <c r="AU95" s="40"/>
    </row>
    <row r="96" spans="1:47" ht="12.95" customHeight="1" x14ac:dyDescent="0.2">
      <c r="A96" s="7" t="s">
        <v>921</v>
      </c>
      <c r="B96" s="42" t="s">
        <v>912</v>
      </c>
      <c r="C96" s="46" t="s">
        <v>368</v>
      </c>
      <c r="D96" s="43" t="s">
        <v>367</v>
      </c>
      <c r="E96" s="44" t="s">
        <v>369</v>
      </c>
      <c r="F96" s="45"/>
      <c r="G96" s="7">
        <v>1</v>
      </c>
      <c r="H96" s="36"/>
      <c r="I96" s="37"/>
      <c r="J96" s="41"/>
      <c r="K96" s="31" t="s">
        <v>1309</v>
      </c>
      <c r="L96" s="38" t="s">
        <v>1306</v>
      </c>
      <c r="M96" s="41"/>
      <c r="N96" s="31" t="s">
        <v>1309</v>
      </c>
      <c r="O96" s="38" t="s">
        <v>1306</v>
      </c>
      <c r="P96" s="41"/>
      <c r="Q96" s="31" t="s">
        <v>1309</v>
      </c>
      <c r="R96" s="38" t="s">
        <v>1306</v>
      </c>
      <c r="S96" s="41"/>
      <c r="T96" s="31" t="s">
        <v>1309</v>
      </c>
      <c r="U96" s="38" t="s">
        <v>1306</v>
      </c>
      <c r="V96" s="41"/>
      <c r="W96" s="31" t="s">
        <v>1309</v>
      </c>
      <c r="X96" s="38" t="s">
        <v>1306</v>
      </c>
      <c r="Y96" s="41"/>
      <c r="Z96" s="31" t="s">
        <v>1309</v>
      </c>
      <c r="AA96" s="38" t="s">
        <v>1306</v>
      </c>
      <c r="AB96" s="41"/>
      <c r="AC96" s="31" t="s">
        <v>1309</v>
      </c>
      <c r="AD96" s="38" t="s">
        <v>1306</v>
      </c>
      <c r="AE96" s="41"/>
      <c r="AF96" s="31" t="s">
        <v>1309</v>
      </c>
      <c r="AG96" s="38" t="s">
        <v>1306</v>
      </c>
      <c r="AH96" s="41"/>
      <c r="AI96" s="31" t="s">
        <v>1309</v>
      </c>
      <c r="AJ96" s="38" t="s">
        <v>1306</v>
      </c>
      <c r="AK96" s="41"/>
      <c r="AL96" s="31" t="s">
        <v>1309</v>
      </c>
      <c r="AM96" s="38" t="s">
        <v>1306</v>
      </c>
      <c r="AN96" s="41"/>
      <c r="AO96" s="31" t="s">
        <v>1309</v>
      </c>
      <c r="AP96" s="38" t="s">
        <v>1306</v>
      </c>
      <c r="AQ96" s="41"/>
      <c r="AR96" s="31" t="s">
        <v>1309</v>
      </c>
      <c r="AS96" s="38" t="s">
        <v>1306</v>
      </c>
      <c r="AT96" s="39"/>
      <c r="AU96" s="40"/>
    </row>
    <row r="97" spans="1:47" ht="12.95" customHeight="1" x14ac:dyDescent="0.2">
      <c r="A97" s="7" t="s">
        <v>371</v>
      </c>
      <c r="B97" s="42" t="s">
        <v>912</v>
      </c>
      <c r="C97" s="46" t="s">
        <v>372</v>
      </c>
      <c r="D97" s="43" t="s">
        <v>370</v>
      </c>
      <c r="E97" s="44" t="s">
        <v>373</v>
      </c>
      <c r="F97" s="45"/>
      <c r="G97" s="7">
        <v>1</v>
      </c>
      <c r="H97" s="36"/>
      <c r="I97" s="37"/>
      <c r="J97" s="41"/>
      <c r="K97" s="31" t="s">
        <v>1309</v>
      </c>
      <c r="L97" s="38" t="s">
        <v>1306</v>
      </c>
      <c r="M97" s="41"/>
      <c r="N97" s="31" t="s">
        <v>1309</v>
      </c>
      <c r="O97" s="38" t="s">
        <v>1306</v>
      </c>
      <c r="P97" s="41"/>
      <c r="Q97" s="31" t="s">
        <v>1309</v>
      </c>
      <c r="R97" s="38" t="s">
        <v>1306</v>
      </c>
      <c r="S97" s="41"/>
      <c r="T97" s="31" t="s">
        <v>1309</v>
      </c>
      <c r="U97" s="38" t="s">
        <v>1306</v>
      </c>
      <c r="V97" s="41"/>
      <c r="W97" s="31" t="s">
        <v>1309</v>
      </c>
      <c r="X97" s="38" t="s">
        <v>1306</v>
      </c>
      <c r="Y97" s="41"/>
      <c r="Z97" s="31" t="s">
        <v>1309</v>
      </c>
      <c r="AA97" s="38" t="s">
        <v>1306</v>
      </c>
      <c r="AB97" s="41"/>
      <c r="AC97" s="31" t="s">
        <v>1309</v>
      </c>
      <c r="AD97" s="38" t="s">
        <v>1306</v>
      </c>
      <c r="AE97" s="41"/>
      <c r="AF97" s="31" t="s">
        <v>1309</v>
      </c>
      <c r="AG97" s="38" t="s">
        <v>1306</v>
      </c>
      <c r="AH97" s="41"/>
      <c r="AI97" s="31" t="s">
        <v>1309</v>
      </c>
      <c r="AJ97" s="38" t="s">
        <v>1306</v>
      </c>
      <c r="AK97" s="41"/>
      <c r="AL97" s="31" t="s">
        <v>1309</v>
      </c>
      <c r="AM97" s="38" t="s">
        <v>1306</v>
      </c>
      <c r="AN97" s="41"/>
      <c r="AO97" s="31" t="s">
        <v>1309</v>
      </c>
      <c r="AP97" s="38" t="s">
        <v>1306</v>
      </c>
      <c r="AQ97" s="41"/>
      <c r="AR97" s="31" t="s">
        <v>1309</v>
      </c>
      <c r="AS97" s="38" t="s">
        <v>1306</v>
      </c>
      <c r="AT97" s="39"/>
      <c r="AU97" s="40"/>
    </row>
    <row r="98" spans="1:47" ht="12.95" customHeight="1" x14ac:dyDescent="0.2">
      <c r="A98" s="7" t="s">
        <v>286</v>
      </c>
      <c r="B98" s="42" t="s">
        <v>912</v>
      </c>
      <c r="C98" s="7" t="s">
        <v>287</v>
      </c>
      <c r="D98" s="43" t="s">
        <v>285</v>
      </c>
      <c r="E98" s="44" t="s">
        <v>288</v>
      </c>
      <c r="F98" s="45"/>
      <c r="G98" s="7">
        <v>1</v>
      </c>
      <c r="H98" s="36"/>
      <c r="I98" s="37"/>
      <c r="J98" s="41"/>
      <c r="K98" s="31" t="s">
        <v>1309</v>
      </c>
      <c r="L98" s="38" t="s">
        <v>1306</v>
      </c>
      <c r="M98" s="41"/>
      <c r="N98" s="31" t="s">
        <v>1309</v>
      </c>
      <c r="O98" s="38" t="s">
        <v>1306</v>
      </c>
      <c r="P98" s="41"/>
      <c r="Q98" s="31" t="s">
        <v>1309</v>
      </c>
      <c r="R98" s="38" t="s">
        <v>1306</v>
      </c>
      <c r="S98" s="41"/>
      <c r="T98" s="31" t="s">
        <v>1309</v>
      </c>
      <c r="U98" s="38" t="s">
        <v>1306</v>
      </c>
      <c r="V98" s="41"/>
      <c r="W98" s="31" t="s">
        <v>1309</v>
      </c>
      <c r="X98" s="38" t="s">
        <v>1306</v>
      </c>
      <c r="Y98" s="41"/>
      <c r="Z98" s="31" t="s">
        <v>1309</v>
      </c>
      <c r="AA98" s="38" t="s">
        <v>1306</v>
      </c>
      <c r="AB98" s="41"/>
      <c r="AC98" s="31" t="s">
        <v>1309</v>
      </c>
      <c r="AD98" s="38" t="s">
        <v>1306</v>
      </c>
      <c r="AE98" s="41"/>
      <c r="AF98" s="31" t="s">
        <v>1309</v>
      </c>
      <c r="AG98" s="38" t="s">
        <v>1306</v>
      </c>
      <c r="AH98" s="41"/>
      <c r="AI98" s="31" t="s">
        <v>1309</v>
      </c>
      <c r="AJ98" s="38" t="s">
        <v>1306</v>
      </c>
      <c r="AK98" s="41"/>
      <c r="AL98" s="31" t="s">
        <v>1309</v>
      </c>
      <c r="AM98" s="38" t="s">
        <v>1306</v>
      </c>
      <c r="AN98" s="41"/>
      <c r="AO98" s="31" t="s">
        <v>1309</v>
      </c>
      <c r="AP98" s="38" t="s">
        <v>1306</v>
      </c>
      <c r="AQ98" s="41"/>
      <c r="AR98" s="31" t="s">
        <v>1309</v>
      </c>
      <c r="AS98" s="38" t="s">
        <v>1306</v>
      </c>
      <c r="AT98" s="39"/>
      <c r="AU98" s="40"/>
    </row>
    <row r="99" spans="1:47" ht="12.95" customHeight="1" x14ac:dyDescent="0.2">
      <c r="A99" s="7" t="s">
        <v>983</v>
      </c>
      <c r="B99" s="42" t="s">
        <v>913</v>
      </c>
      <c r="C99" s="46" t="s">
        <v>561</v>
      </c>
      <c r="D99" s="46">
        <v>156</v>
      </c>
      <c r="E99" s="44" t="s">
        <v>562</v>
      </c>
      <c r="F99" s="45"/>
      <c r="G99" s="46">
        <v>1</v>
      </c>
      <c r="H99" s="36"/>
      <c r="I99" s="37"/>
      <c r="J99" s="41"/>
      <c r="K99" s="31" t="s">
        <v>1309</v>
      </c>
      <c r="L99" s="38" t="s">
        <v>1306</v>
      </c>
      <c r="M99" s="41"/>
      <c r="N99" s="31" t="s">
        <v>1309</v>
      </c>
      <c r="O99" s="38" t="s">
        <v>1306</v>
      </c>
      <c r="P99" s="41"/>
      <c r="Q99" s="31" t="s">
        <v>1309</v>
      </c>
      <c r="R99" s="38" t="s">
        <v>1306</v>
      </c>
      <c r="S99" s="41"/>
      <c r="T99" s="31" t="s">
        <v>1309</v>
      </c>
      <c r="U99" s="38" t="s">
        <v>1306</v>
      </c>
      <c r="V99" s="41"/>
      <c r="W99" s="31" t="s">
        <v>1309</v>
      </c>
      <c r="X99" s="38" t="s">
        <v>1306</v>
      </c>
      <c r="Y99" s="41"/>
      <c r="Z99" s="31" t="s">
        <v>1309</v>
      </c>
      <c r="AA99" s="38" t="s">
        <v>1306</v>
      </c>
      <c r="AB99" s="41"/>
      <c r="AC99" s="31" t="s">
        <v>1309</v>
      </c>
      <c r="AD99" s="38" t="s">
        <v>1306</v>
      </c>
      <c r="AE99" s="41"/>
      <c r="AF99" s="31" t="s">
        <v>1309</v>
      </c>
      <c r="AG99" s="38" t="s">
        <v>1306</v>
      </c>
      <c r="AH99" s="41"/>
      <c r="AI99" s="31" t="s">
        <v>1309</v>
      </c>
      <c r="AJ99" s="38" t="s">
        <v>1306</v>
      </c>
      <c r="AK99" s="41"/>
      <c r="AL99" s="31" t="s">
        <v>1309</v>
      </c>
      <c r="AM99" s="38" t="s">
        <v>1306</v>
      </c>
      <c r="AN99" s="41"/>
      <c r="AO99" s="31" t="s">
        <v>1309</v>
      </c>
      <c r="AP99" s="38" t="s">
        <v>1306</v>
      </c>
      <c r="AQ99" s="41"/>
      <c r="AR99" s="31" t="s">
        <v>1309</v>
      </c>
      <c r="AS99" s="38" t="s">
        <v>1306</v>
      </c>
      <c r="AT99" s="39"/>
      <c r="AU99" s="40"/>
    </row>
    <row r="100" spans="1:47" ht="12.95" customHeight="1" x14ac:dyDescent="0.2">
      <c r="A100" s="7" t="s">
        <v>984</v>
      </c>
      <c r="B100" s="42" t="s">
        <v>913</v>
      </c>
      <c r="C100" s="7" t="s">
        <v>353</v>
      </c>
      <c r="D100" s="43" t="s">
        <v>352</v>
      </c>
      <c r="E100" s="44" t="s">
        <v>354</v>
      </c>
      <c r="F100" s="45"/>
      <c r="G100" s="7">
        <v>1</v>
      </c>
      <c r="H100" s="36"/>
      <c r="I100" s="37"/>
      <c r="J100" s="41"/>
      <c r="K100" s="31" t="s">
        <v>1309</v>
      </c>
      <c r="L100" s="38" t="s">
        <v>1306</v>
      </c>
      <c r="M100" s="41"/>
      <c r="N100" s="31" t="s">
        <v>1309</v>
      </c>
      <c r="O100" s="38" t="s">
        <v>1306</v>
      </c>
      <c r="P100" s="41"/>
      <c r="Q100" s="31" t="s">
        <v>1309</v>
      </c>
      <c r="R100" s="38" t="s">
        <v>1306</v>
      </c>
      <c r="S100" s="41"/>
      <c r="T100" s="31" t="s">
        <v>1309</v>
      </c>
      <c r="U100" s="38" t="s">
        <v>1306</v>
      </c>
      <c r="V100" s="41"/>
      <c r="W100" s="31" t="s">
        <v>1309</v>
      </c>
      <c r="X100" s="38" t="s">
        <v>1306</v>
      </c>
      <c r="Y100" s="41"/>
      <c r="Z100" s="31" t="s">
        <v>1309</v>
      </c>
      <c r="AA100" s="38" t="s">
        <v>1306</v>
      </c>
      <c r="AB100" s="41"/>
      <c r="AC100" s="31" t="s">
        <v>1309</v>
      </c>
      <c r="AD100" s="38" t="s">
        <v>1306</v>
      </c>
      <c r="AE100" s="41"/>
      <c r="AF100" s="31" t="s">
        <v>1309</v>
      </c>
      <c r="AG100" s="38" t="s">
        <v>1306</v>
      </c>
      <c r="AH100" s="41"/>
      <c r="AI100" s="31" t="s">
        <v>1309</v>
      </c>
      <c r="AJ100" s="38" t="s">
        <v>1306</v>
      </c>
      <c r="AK100" s="41"/>
      <c r="AL100" s="31" t="s">
        <v>1309</v>
      </c>
      <c r="AM100" s="38" t="s">
        <v>1306</v>
      </c>
      <c r="AN100" s="41"/>
      <c r="AO100" s="31" t="s">
        <v>1309</v>
      </c>
      <c r="AP100" s="38" t="s">
        <v>1306</v>
      </c>
      <c r="AQ100" s="41"/>
      <c r="AR100" s="31" t="s">
        <v>1309</v>
      </c>
      <c r="AS100" s="38" t="s">
        <v>1306</v>
      </c>
      <c r="AT100" s="39"/>
      <c r="AU100" s="40"/>
    </row>
    <row r="101" spans="1:47" ht="12.95" customHeight="1" x14ac:dyDescent="0.2">
      <c r="A101" s="7" t="s">
        <v>985</v>
      </c>
      <c r="B101" s="42" t="s">
        <v>912</v>
      </c>
      <c r="C101" s="46" t="s">
        <v>625</v>
      </c>
      <c r="D101" s="46">
        <v>180</v>
      </c>
      <c r="E101" s="44" t="s">
        <v>626</v>
      </c>
      <c r="F101" s="45"/>
      <c r="G101" s="46">
        <v>1</v>
      </c>
      <c r="H101" s="36"/>
      <c r="I101" s="37"/>
      <c r="J101" s="41"/>
      <c r="K101" s="31" t="s">
        <v>1309</v>
      </c>
      <c r="L101" s="38" t="s">
        <v>1306</v>
      </c>
      <c r="M101" s="41"/>
      <c r="N101" s="31" t="s">
        <v>1309</v>
      </c>
      <c r="O101" s="38" t="s">
        <v>1306</v>
      </c>
      <c r="P101" s="41"/>
      <c r="Q101" s="31" t="s">
        <v>1309</v>
      </c>
      <c r="R101" s="38" t="s">
        <v>1306</v>
      </c>
      <c r="S101" s="41"/>
      <c r="T101" s="31" t="s">
        <v>1309</v>
      </c>
      <c r="U101" s="38" t="s">
        <v>1306</v>
      </c>
      <c r="V101" s="41"/>
      <c r="W101" s="31" t="s">
        <v>1309</v>
      </c>
      <c r="X101" s="38" t="s">
        <v>1306</v>
      </c>
      <c r="Y101" s="41"/>
      <c r="Z101" s="31" t="s">
        <v>1309</v>
      </c>
      <c r="AA101" s="38" t="s">
        <v>1306</v>
      </c>
      <c r="AB101" s="41"/>
      <c r="AC101" s="31" t="s">
        <v>1309</v>
      </c>
      <c r="AD101" s="38" t="s">
        <v>1306</v>
      </c>
      <c r="AE101" s="41"/>
      <c r="AF101" s="31" t="s">
        <v>1309</v>
      </c>
      <c r="AG101" s="38" t="s">
        <v>1306</v>
      </c>
      <c r="AH101" s="41"/>
      <c r="AI101" s="31" t="s">
        <v>1309</v>
      </c>
      <c r="AJ101" s="38" t="s">
        <v>1306</v>
      </c>
      <c r="AK101" s="41"/>
      <c r="AL101" s="31" t="s">
        <v>1309</v>
      </c>
      <c r="AM101" s="38" t="s">
        <v>1306</v>
      </c>
      <c r="AN101" s="41"/>
      <c r="AO101" s="31" t="s">
        <v>1309</v>
      </c>
      <c r="AP101" s="38" t="s">
        <v>1306</v>
      </c>
      <c r="AQ101" s="41"/>
      <c r="AR101" s="31" t="s">
        <v>1309</v>
      </c>
      <c r="AS101" s="38" t="s">
        <v>1306</v>
      </c>
      <c r="AT101" s="39"/>
      <c r="AU101" s="40"/>
    </row>
    <row r="102" spans="1:47" ht="12.95" customHeight="1" x14ac:dyDescent="0.2">
      <c r="A102" s="7" t="s">
        <v>986</v>
      </c>
      <c r="B102" s="42" t="s">
        <v>910</v>
      </c>
      <c r="C102" s="7" t="s">
        <v>37</v>
      </c>
      <c r="D102" s="43" t="s">
        <v>35</v>
      </c>
      <c r="E102" s="47" t="s">
        <v>38</v>
      </c>
      <c r="F102" s="45"/>
      <c r="G102" s="7">
        <v>1</v>
      </c>
      <c r="H102" s="36"/>
      <c r="I102" s="37"/>
      <c r="J102" s="41"/>
      <c r="K102" s="31" t="s">
        <v>1309</v>
      </c>
      <c r="L102" s="38" t="s">
        <v>1306</v>
      </c>
      <c r="M102" s="41"/>
      <c r="N102" s="31" t="s">
        <v>1309</v>
      </c>
      <c r="O102" s="38" t="s">
        <v>1306</v>
      </c>
      <c r="P102" s="41"/>
      <c r="Q102" s="31" t="s">
        <v>1309</v>
      </c>
      <c r="R102" s="38" t="s">
        <v>1306</v>
      </c>
      <c r="S102" s="41"/>
      <c r="T102" s="31" t="s">
        <v>1309</v>
      </c>
      <c r="U102" s="38" t="s">
        <v>1306</v>
      </c>
      <c r="V102" s="41"/>
      <c r="W102" s="31" t="s">
        <v>1309</v>
      </c>
      <c r="X102" s="38" t="s">
        <v>1306</v>
      </c>
      <c r="Y102" s="41"/>
      <c r="Z102" s="31" t="s">
        <v>1309</v>
      </c>
      <c r="AA102" s="38" t="s">
        <v>1306</v>
      </c>
      <c r="AB102" s="41"/>
      <c r="AC102" s="31" t="s">
        <v>1309</v>
      </c>
      <c r="AD102" s="38" t="s">
        <v>1306</v>
      </c>
      <c r="AE102" s="41"/>
      <c r="AF102" s="31" t="s">
        <v>1309</v>
      </c>
      <c r="AG102" s="38" t="s">
        <v>1306</v>
      </c>
      <c r="AH102" s="41"/>
      <c r="AI102" s="31" t="s">
        <v>1309</v>
      </c>
      <c r="AJ102" s="38" t="s">
        <v>1306</v>
      </c>
      <c r="AK102" s="41"/>
      <c r="AL102" s="31" t="s">
        <v>1309</v>
      </c>
      <c r="AM102" s="38" t="s">
        <v>1306</v>
      </c>
      <c r="AN102" s="41"/>
      <c r="AO102" s="31" t="s">
        <v>1309</v>
      </c>
      <c r="AP102" s="38" t="s">
        <v>1306</v>
      </c>
      <c r="AQ102" s="41"/>
      <c r="AR102" s="31" t="s">
        <v>1309</v>
      </c>
      <c r="AS102" s="38" t="s">
        <v>1306</v>
      </c>
      <c r="AT102" s="39"/>
      <c r="AU102" s="40"/>
    </row>
    <row r="103" spans="1:47" ht="12.95" customHeight="1" x14ac:dyDescent="0.2">
      <c r="A103" s="7" t="s">
        <v>987</v>
      </c>
      <c r="B103" s="42" t="s">
        <v>909</v>
      </c>
      <c r="C103" s="7" t="s">
        <v>174</v>
      </c>
      <c r="D103" s="43" t="s">
        <v>172</v>
      </c>
      <c r="E103" s="44" t="s">
        <v>175</v>
      </c>
      <c r="F103" s="45"/>
      <c r="G103" s="7">
        <v>1</v>
      </c>
      <c r="H103" s="36"/>
      <c r="I103" s="37"/>
      <c r="J103" s="41"/>
      <c r="K103" s="31" t="s">
        <v>1309</v>
      </c>
      <c r="L103" s="38" t="s">
        <v>1306</v>
      </c>
      <c r="M103" s="41"/>
      <c r="N103" s="31" t="s">
        <v>1309</v>
      </c>
      <c r="O103" s="38" t="s">
        <v>1306</v>
      </c>
      <c r="P103" s="41"/>
      <c r="Q103" s="31" t="s">
        <v>1309</v>
      </c>
      <c r="R103" s="38" t="s">
        <v>1306</v>
      </c>
      <c r="S103" s="41"/>
      <c r="T103" s="31" t="s">
        <v>1309</v>
      </c>
      <c r="U103" s="38" t="s">
        <v>1306</v>
      </c>
      <c r="V103" s="41"/>
      <c r="W103" s="31" t="s">
        <v>1309</v>
      </c>
      <c r="X103" s="38" t="s">
        <v>1306</v>
      </c>
      <c r="Y103" s="41"/>
      <c r="Z103" s="31" t="s">
        <v>1309</v>
      </c>
      <c r="AA103" s="38" t="s">
        <v>1306</v>
      </c>
      <c r="AB103" s="41"/>
      <c r="AC103" s="31" t="s">
        <v>1309</v>
      </c>
      <c r="AD103" s="38" t="s">
        <v>1306</v>
      </c>
      <c r="AE103" s="41"/>
      <c r="AF103" s="31" t="s">
        <v>1309</v>
      </c>
      <c r="AG103" s="38" t="s">
        <v>1306</v>
      </c>
      <c r="AH103" s="41"/>
      <c r="AI103" s="31" t="s">
        <v>1309</v>
      </c>
      <c r="AJ103" s="38" t="s">
        <v>1306</v>
      </c>
      <c r="AK103" s="41"/>
      <c r="AL103" s="31" t="s">
        <v>1309</v>
      </c>
      <c r="AM103" s="38" t="s">
        <v>1306</v>
      </c>
      <c r="AN103" s="41"/>
      <c r="AO103" s="31" t="s">
        <v>1309</v>
      </c>
      <c r="AP103" s="38" t="s">
        <v>1306</v>
      </c>
      <c r="AQ103" s="41"/>
      <c r="AR103" s="31" t="s">
        <v>1309</v>
      </c>
      <c r="AS103" s="38" t="s">
        <v>1306</v>
      </c>
      <c r="AT103" s="39"/>
      <c r="AU103" s="40"/>
    </row>
    <row r="104" spans="1:47" ht="12.95" customHeight="1" x14ac:dyDescent="0.2">
      <c r="A104" s="7" t="s">
        <v>333</v>
      </c>
      <c r="B104" s="42" t="s">
        <v>912</v>
      </c>
      <c r="C104" s="7" t="s">
        <v>334</v>
      </c>
      <c r="D104" s="43" t="s">
        <v>332</v>
      </c>
      <c r="E104" s="44" t="s">
        <v>335</v>
      </c>
      <c r="F104" s="45"/>
      <c r="G104" s="7">
        <v>1</v>
      </c>
      <c r="H104" s="36"/>
      <c r="I104" s="37"/>
      <c r="J104" s="41"/>
      <c r="K104" s="31" t="s">
        <v>1309</v>
      </c>
      <c r="L104" s="38" t="s">
        <v>1306</v>
      </c>
      <c r="M104" s="41"/>
      <c r="N104" s="31" t="s">
        <v>1309</v>
      </c>
      <c r="O104" s="38" t="s">
        <v>1306</v>
      </c>
      <c r="P104" s="41"/>
      <c r="Q104" s="31" t="s">
        <v>1309</v>
      </c>
      <c r="R104" s="38" t="s">
        <v>1306</v>
      </c>
      <c r="S104" s="41"/>
      <c r="T104" s="31" t="s">
        <v>1309</v>
      </c>
      <c r="U104" s="38" t="s">
        <v>1306</v>
      </c>
      <c r="V104" s="41"/>
      <c r="W104" s="31" t="s">
        <v>1309</v>
      </c>
      <c r="X104" s="38" t="s">
        <v>1306</v>
      </c>
      <c r="Y104" s="41"/>
      <c r="Z104" s="31" t="s">
        <v>1309</v>
      </c>
      <c r="AA104" s="38" t="s">
        <v>1306</v>
      </c>
      <c r="AB104" s="41"/>
      <c r="AC104" s="31" t="s">
        <v>1309</v>
      </c>
      <c r="AD104" s="38" t="s">
        <v>1306</v>
      </c>
      <c r="AE104" s="41"/>
      <c r="AF104" s="31" t="s">
        <v>1309</v>
      </c>
      <c r="AG104" s="38" t="s">
        <v>1306</v>
      </c>
      <c r="AH104" s="41"/>
      <c r="AI104" s="31" t="s">
        <v>1309</v>
      </c>
      <c r="AJ104" s="38" t="s">
        <v>1306</v>
      </c>
      <c r="AK104" s="41"/>
      <c r="AL104" s="31" t="s">
        <v>1309</v>
      </c>
      <c r="AM104" s="38" t="s">
        <v>1306</v>
      </c>
      <c r="AN104" s="41"/>
      <c r="AO104" s="31" t="s">
        <v>1309</v>
      </c>
      <c r="AP104" s="38" t="s">
        <v>1306</v>
      </c>
      <c r="AQ104" s="41"/>
      <c r="AR104" s="31" t="s">
        <v>1309</v>
      </c>
      <c r="AS104" s="38" t="s">
        <v>1306</v>
      </c>
      <c r="AT104" s="39"/>
      <c r="AU104" s="40"/>
    </row>
    <row r="105" spans="1:47" ht="12.95" customHeight="1" x14ac:dyDescent="0.2">
      <c r="A105" s="7" t="s">
        <v>258</v>
      </c>
      <c r="B105" s="42" t="s">
        <v>918</v>
      </c>
      <c r="C105" s="7" t="s">
        <v>259</v>
      </c>
      <c r="D105" s="43" t="s">
        <v>257</v>
      </c>
      <c r="E105" s="44" t="s">
        <v>260</v>
      </c>
      <c r="F105" s="45"/>
      <c r="G105" s="7">
        <v>2</v>
      </c>
      <c r="H105" s="36"/>
      <c r="I105" s="37"/>
      <c r="J105" s="41"/>
      <c r="K105" s="31" t="s">
        <v>1309</v>
      </c>
      <c r="L105" s="38" t="s">
        <v>1306</v>
      </c>
      <c r="M105" s="41"/>
      <c r="N105" s="31" t="s">
        <v>1309</v>
      </c>
      <c r="O105" s="38" t="s">
        <v>1306</v>
      </c>
      <c r="P105" s="41"/>
      <c r="Q105" s="31" t="s">
        <v>1309</v>
      </c>
      <c r="R105" s="38" t="s">
        <v>1306</v>
      </c>
      <c r="S105" s="41"/>
      <c r="T105" s="31" t="s">
        <v>1309</v>
      </c>
      <c r="U105" s="38" t="s">
        <v>1306</v>
      </c>
      <c r="V105" s="41"/>
      <c r="W105" s="31" t="s">
        <v>1309</v>
      </c>
      <c r="X105" s="38" t="s">
        <v>1306</v>
      </c>
      <c r="Y105" s="41"/>
      <c r="Z105" s="31" t="s">
        <v>1309</v>
      </c>
      <c r="AA105" s="38" t="s">
        <v>1306</v>
      </c>
      <c r="AB105" s="41"/>
      <c r="AC105" s="31" t="s">
        <v>1309</v>
      </c>
      <c r="AD105" s="38" t="s">
        <v>1306</v>
      </c>
      <c r="AE105" s="41"/>
      <c r="AF105" s="31" t="s">
        <v>1309</v>
      </c>
      <c r="AG105" s="38" t="s">
        <v>1306</v>
      </c>
      <c r="AH105" s="41"/>
      <c r="AI105" s="31" t="s">
        <v>1309</v>
      </c>
      <c r="AJ105" s="38" t="s">
        <v>1306</v>
      </c>
      <c r="AK105" s="41"/>
      <c r="AL105" s="31" t="s">
        <v>1309</v>
      </c>
      <c r="AM105" s="38" t="s">
        <v>1306</v>
      </c>
      <c r="AN105" s="41"/>
      <c r="AO105" s="31" t="s">
        <v>1309</v>
      </c>
      <c r="AP105" s="38" t="s">
        <v>1306</v>
      </c>
      <c r="AQ105" s="41"/>
      <c r="AR105" s="31" t="s">
        <v>1309</v>
      </c>
      <c r="AS105" s="38" t="s">
        <v>1306</v>
      </c>
      <c r="AT105" s="39"/>
      <c r="AU105" s="40"/>
    </row>
    <row r="106" spans="1:47" ht="12.95" customHeight="1" x14ac:dyDescent="0.2">
      <c r="A106" s="7" t="s">
        <v>583</v>
      </c>
      <c r="B106" s="42" t="s">
        <v>913</v>
      </c>
      <c r="C106" s="46" t="s">
        <v>584</v>
      </c>
      <c r="D106" s="46">
        <v>165</v>
      </c>
      <c r="E106" s="44" t="s">
        <v>585</v>
      </c>
      <c r="F106" s="45"/>
      <c r="G106" s="46">
        <v>1</v>
      </c>
      <c r="H106" s="36"/>
      <c r="I106" s="37"/>
      <c r="J106" s="41"/>
      <c r="K106" s="31" t="s">
        <v>1309</v>
      </c>
      <c r="L106" s="38" t="s">
        <v>1306</v>
      </c>
      <c r="M106" s="41"/>
      <c r="N106" s="31" t="s">
        <v>1309</v>
      </c>
      <c r="O106" s="38" t="s">
        <v>1306</v>
      </c>
      <c r="P106" s="41"/>
      <c r="Q106" s="31" t="s">
        <v>1309</v>
      </c>
      <c r="R106" s="38" t="s">
        <v>1306</v>
      </c>
      <c r="S106" s="41"/>
      <c r="T106" s="31" t="s">
        <v>1309</v>
      </c>
      <c r="U106" s="38" t="s">
        <v>1306</v>
      </c>
      <c r="V106" s="41"/>
      <c r="W106" s="31" t="s">
        <v>1309</v>
      </c>
      <c r="X106" s="38" t="s">
        <v>1306</v>
      </c>
      <c r="Y106" s="41"/>
      <c r="Z106" s="31" t="s">
        <v>1309</v>
      </c>
      <c r="AA106" s="38" t="s">
        <v>1306</v>
      </c>
      <c r="AB106" s="41"/>
      <c r="AC106" s="31" t="s">
        <v>1309</v>
      </c>
      <c r="AD106" s="38" t="s">
        <v>1306</v>
      </c>
      <c r="AE106" s="41"/>
      <c r="AF106" s="31" t="s">
        <v>1309</v>
      </c>
      <c r="AG106" s="38" t="s">
        <v>1306</v>
      </c>
      <c r="AH106" s="41"/>
      <c r="AI106" s="31" t="s">
        <v>1309</v>
      </c>
      <c r="AJ106" s="38" t="s">
        <v>1306</v>
      </c>
      <c r="AK106" s="41"/>
      <c r="AL106" s="31" t="s">
        <v>1309</v>
      </c>
      <c r="AM106" s="38" t="s">
        <v>1306</v>
      </c>
      <c r="AN106" s="41"/>
      <c r="AO106" s="31" t="s">
        <v>1309</v>
      </c>
      <c r="AP106" s="38" t="s">
        <v>1306</v>
      </c>
      <c r="AQ106" s="41"/>
      <c r="AR106" s="31" t="s">
        <v>1309</v>
      </c>
      <c r="AS106" s="38" t="s">
        <v>1306</v>
      </c>
      <c r="AT106" s="39"/>
      <c r="AU106" s="40"/>
    </row>
    <row r="107" spans="1:47" ht="12.95" customHeight="1" x14ac:dyDescent="0.2">
      <c r="A107" s="7" t="s">
        <v>923</v>
      </c>
      <c r="B107" s="42" t="s">
        <v>918</v>
      </c>
      <c r="C107" s="46" t="s">
        <v>571</v>
      </c>
      <c r="D107" s="46">
        <v>160</v>
      </c>
      <c r="E107" s="44" t="s">
        <v>572</v>
      </c>
      <c r="F107" s="45"/>
      <c r="G107" s="46">
        <v>1</v>
      </c>
      <c r="H107" s="36"/>
      <c r="I107" s="37"/>
      <c r="J107" s="41"/>
      <c r="K107" s="31" t="s">
        <v>1309</v>
      </c>
      <c r="L107" s="38" t="s">
        <v>1306</v>
      </c>
      <c r="M107" s="41"/>
      <c r="N107" s="31" t="s">
        <v>1309</v>
      </c>
      <c r="O107" s="38" t="s">
        <v>1306</v>
      </c>
      <c r="P107" s="41"/>
      <c r="Q107" s="31" t="s">
        <v>1309</v>
      </c>
      <c r="R107" s="38" t="s">
        <v>1306</v>
      </c>
      <c r="S107" s="41"/>
      <c r="T107" s="31" t="s">
        <v>1309</v>
      </c>
      <c r="U107" s="38" t="s">
        <v>1306</v>
      </c>
      <c r="V107" s="41"/>
      <c r="W107" s="31" t="s">
        <v>1309</v>
      </c>
      <c r="X107" s="38" t="s">
        <v>1306</v>
      </c>
      <c r="Y107" s="41"/>
      <c r="Z107" s="31" t="s">
        <v>1309</v>
      </c>
      <c r="AA107" s="38" t="s">
        <v>1306</v>
      </c>
      <c r="AB107" s="41"/>
      <c r="AC107" s="31" t="s">
        <v>1309</v>
      </c>
      <c r="AD107" s="38" t="s">
        <v>1306</v>
      </c>
      <c r="AE107" s="41"/>
      <c r="AF107" s="31" t="s">
        <v>1309</v>
      </c>
      <c r="AG107" s="38" t="s">
        <v>1306</v>
      </c>
      <c r="AH107" s="41"/>
      <c r="AI107" s="31" t="s">
        <v>1309</v>
      </c>
      <c r="AJ107" s="38" t="s">
        <v>1306</v>
      </c>
      <c r="AK107" s="41"/>
      <c r="AL107" s="31" t="s">
        <v>1309</v>
      </c>
      <c r="AM107" s="38" t="s">
        <v>1306</v>
      </c>
      <c r="AN107" s="41"/>
      <c r="AO107" s="31" t="s">
        <v>1309</v>
      </c>
      <c r="AP107" s="38" t="s">
        <v>1306</v>
      </c>
      <c r="AQ107" s="41"/>
      <c r="AR107" s="31" t="s">
        <v>1309</v>
      </c>
      <c r="AS107" s="38" t="s">
        <v>1306</v>
      </c>
      <c r="AT107" s="39"/>
      <c r="AU107" s="40"/>
    </row>
    <row r="108" spans="1:47" ht="12.95" customHeight="1" x14ac:dyDescent="0.2">
      <c r="A108" s="7" t="s">
        <v>575</v>
      </c>
      <c r="B108" s="42" t="s">
        <v>915</v>
      </c>
      <c r="C108" s="46" t="s">
        <v>576</v>
      </c>
      <c r="D108" s="46">
        <v>162</v>
      </c>
      <c r="E108" s="44" t="s">
        <v>577</v>
      </c>
      <c r="F108" s="45"/>
      <c r="G108" s="46">
        <v>1</v>
      </c>
      <c r="H108" s="36"/>
      <c r="I108" s="37"/>
      <c r="J108" s="41"/>
      <c r="K108" s="31" t="s">
        <v>1309</v>
      </c>
      <c r="L108" s="38" t="s">
        <v>1306</v>
      </c>
      <c r="M108" s="41"/>
      <c r="N108" s="31" t="s">
        <v>1309</v>
      </c>
      <c r="O108" s="38" t="s">
        <v>1306</v>
      </c>
      <c r="P108" s="41"/>
      <c r="Q108" s="31" t="s">
        <v>1309</v>
      </c>
      <c r="R108" s="38" t="s">
        <v>1306</v>
      </c>
      <c r="S108" s="41"/>
      <c r="T108" s="31" t="s">
        <v>1309</v>
      </c>
      <c r="U108" s="38" t="s">
        <v>1306</v>
      </c>
      <c r="V108" s="41"/>
      <c r="W108" s="31" t="s">
        <v>1309</v>
      </c>
      <c r="X108" s="38" t="s">
        <v>1306</v>
      </c>
      <c r="Y108" s="41"/>
      <c r="Z108" s="31" t="s">
        <v>1309</v>
      </c>
      <c r="AA108" s="38" t="s">
        <v>1306</v>
      </c>
      <c r="AB108" s="41"/>
      <c r="AC108" s="31" t="s">
        <v>1309</v>
      </c>
      <c r="AD108" s="38" t="s">
        <v>1306</v>
      </c>
      <c r="AE108" s="41"/>
      <c r="AF108" s="31" t="s">
        <v>1309</v>
      </c>
      <c r="AG108" s="38" t="s">
        <v>1306</v>
      </c>
      <c r="AH108" s="41"/>
      <c r="AI108" s="31" t="s">
        <v>1309</v>
      </c>
      <c r="AJ108" s="38" t="s">
        <v>1306</v>
      </c>
      <c r="AK108" s="41"/>
      <c r="AL108" s="31" t="s">
        <v>1309</v>
      </c>
      <c r="AM108" s="38" t="s">
        <v>1306</v>
      </c>
      <c r="AN108" s="41"/>
      <c r="AO108" s="31" t="s">
        <v>1309</v>
      </c>
      <c r="AP108" s="38" t="s">
        <v>1306</v>
      </c>
      <c r="AQ108" s="41"/>
      <c r="AR108" s="31" t="s">
        <v>1309</v>
      </c>
      <c r="AS108" s="38" t="s">
        <v>1306</v>
      </c>
      <c r="AT108" s="39"/>
      <c r="AU108" s="40"/>
    </row>
    <row r="109" spans="1:47" ht="12.95" customHeight="1" x14ac:dyDescent="0.2">
      <c r="A109" s="7" t="s">
        <v>488</v>
      </c>
      <c r="B109" s="42" t="s">
        <v>911</v>
      </c>
      <c r="C109" s="46" t="s">
        <v>489</v>
      </c>
      <c r="D109" s="46">
        <v>131</v>
      </c>
      <c r="E109" s="44" t="s">
        <v>490</v>
      </c>
      <c r="F109" s="45"/>
      <c r="G109" s="46">
        <v>1</v>
      </c>
      <c r="H109" s="36"/>
      <c r="I109" s="37"/>
      <c r="J109" s="41"/>
      <c r="K109" s="31" t="s">
        <v>1309</v>
      </c>
      <c r="L109" s="38" t="s">
        <v>1306</v>
      </c>
      <c r="M109" s="41"/>
      <c r="N109" s="31" t="s">
        <v>1309</v>
      </c>
      <c r="O109" s="38" t="s">
        <v>1306</v>
      </c>
      <c r="P109" s="41"/>
      <c r="Q109" s="31" t="s">
        <v>1309</v>
      </c>
      <c r="R109" s="38" t="s">
        <v>1306</v>
      </c>
      <c r="S109" s="41"/>
      <c r="T109" s="31" t="s">
        <v>1309</v>
      </c>
      <c r="U109" s="38" t="s">
        <v>1306</v>
      </c>
      <c r="V109" s="41"/>
      <c r="W109" s="31" t="s">
        <v>1309</v>
      </c>
      <c r="X109" s="38" t="s">
        <v>1306</v>
      </c>
      <c r="Y109" s="41"/>
      <c r="Z109" s="31" t="s">
        <v>1309</v>
      </c>
      <c r="AA109" s="38" t="s">
        <v>1306</v>
      </c>
      <c r="AB109" s="41"/>
      <c r="AC109" s="31" t="s">
        <v>1309</v>
      </c>
      <c r="AD109" s="38" t="s">
        <v>1306</v>
      </c>
      <c r="AE109" s="41"/>
      <c r="AF109" s="31" t="s">
        <v>1309</v>
      </c>
      <c r="AG109" s="38" t="s">
        <v>1306</v>
      </c>
      <c r="AH109" s="41"/>
      <c r="AI109" s="31" t="s">
        <v>1309</v>
      </c>
      <c r="AJ109" s="38" t="s">
        <v>1306</v>
      </c>
      <c r="AK109" s="41"/>
      <c r="AL109" s="31" t="s">
        <v>1309</v>
      </c>
      <c r="AM109" s="38" t="s">
        <v>1306</v>
      </c>
      <c r="AN109" s="41"/>
      <c r="AO109" s="31" t="s">
        <v>1309</v>
      </c>
      <c r="AP109" s="38" t="s">
        <v>1306</v>
      </c>
      <c r="AQ109" s="41"/>
      <c r="AR109" s="31" t="s">
        <v>1309</v>
      </c>
      <c r="AS109" s="38" t="s">
        <v>1306</v>
      </c>
      <c r="AT109" s="39"/>
      <c r="AU109" s="40"/>
    </row>
    <row r="110" spans="1:47" ht="12.95" customHeight="1" x14ac:dyDescent="0.2">
      <c r="A110" s="7" t="s">
        <v>282</v>
      </c>
      <c r="B110" s="42" t="s">
        <v>920</v>
      </c>
      <c r="C110" s="7" t="s">
        <v>283</v>
      </c>
      <c r="D110" s="43" t="s">
        <v>281</v>
      </c>
      <c r="E110" s="44" t="s">
        <v>284</v>
      </c>
      <c r="F110" s="45"/>
      <c r="G110" s="7">
        <v>1</v>
      </c>
      <c r="H110" s="36"/>
      <c r="I110" s="37"/>
      <c r="J110" s="41"/>
      <c r="K110" s="31" t="s">
        <v>1309</v>
      </c>
      <c r="L110" s="38" t="s">
        <v>1306</v>
      </c>
      <c r="M110" s="41"/>
      <c r="N110" s="31" t="s">
        <v>1309</v>
      </c>
      <c r="O110" s="38" t="s">
        <v>1306</v>
      </c>
      <c r="P110" s="41"/>
      <c r="Q110" s="31" t="s">
        <v>1309</v>
      </c>
      <c r="R110" s="38" t="s">
        <v>1306</v>
      </c>
      <c r="S110" s="41"/>
      <c r="T110" s="31" t="s">
        <v>1309</v>
      </c>
      <c r="U110" s="38" t="s">
        <v>1306</v>
      </c>
      <c r="V110" s="41"/>
      <c r="W110" s="31" t="s">
        <v>1309</v>
      </c>
      <c r="X110" s="38" t="s">
        <v>1306</v>
      </c>
      <c r="Y110" s="41"/>
      <c r="Z110" s="31" t="s">
        <v>1309</v>
      </c>
      <c r="AA110" s="38" t="s">
        <v>1306</v>
      </c>
      <c r="AB110" s="41"/>
      <c r="AC110" s="31" t="s">
        <v>1309</v>
      </c>
      <c r="AD110" s="38" t="s">
        <v>1306</v>
      </c>
      <c r="AE110" s="41"/>
      <c r="AF110" s="31" t="s">
        <v>1309</v>
      </c>
      <c r="AG110" s="38" t="s">
        <v>1306</v>
      </c>
      <c r="AH110" s="41"/>
      <c r="AI110" s="31" t="s">
        <v>1309</v>
      </c>
      <c r="AJ110" s="38" t="s">
        <v>1306</v>
      </c>
      <c r="AK110" s="41"/>
      <c r="AL110" s="31" t="s">
        <v>1309</v>
      </c>
      <c r="AM110" s="38" t="s">
        <v>1306</v>
      </c>
      <c r="AN110" s="41"/>
      <c r="AO110" s="31" t="s">
        <v>1309</v>
      </c>
      <c r="AP110" s="38" t="s">
        <v>1306</v>
      </c>
      <c r="AQ110" s="41"/>
      <c r="AR110" s="31" t="s">
        <v>1309</v>
      </c>
      <c r="AS110" s="38" t="s">
        <v>1306</v>
      </c>
      <c r="AT110" s="39"/>
      <c r="AU110" s="40"/>
    </row>
    <row r="111" spans="1:47" ht="12.95" customHeight="1" x14ac:dyDescent="0.2">
      <c r="A111" s="7" t="s">
        <v>118</v>
      </c>
      <c r="B111" s="42" t="s">
        <v>914</v>
      </c>
      <c r="C111" s="7" t="s">
        <v>119</v>
      </c>
      <c r="D111" s="43" t="s">
        <v>117</v>
      </c>
      <c r="E111" s="44" t="s">
        <v>120</v>
      </c>
      <c r="F111" s="45"/>
      <c r="G111" s="7">
        <v>1</v>
      </c>
      <c r="H111" s="36"/>
      <c r="I111" s="37"/>
      <c r="J111" s="41"/>
      <c r="K111" s="31" t="s">
        <v>1309</v>
      </c>
      <c r="L111" s="38" t="s">
        <v>1306</v>
      </c>
      <c r="M111" s="41"/>
      <c r="N111" s="31" t="s">
        <v>1309</v>
      </c>
      <c r="O111" s="38" t="s">
        <v>1306</v>
      </c>
      <c r="P111" s="41"/>
      <c r="Q111" s="31" t="s">
        <v>1309</v>
      </c>
      <c r="R111" s="38" t="s">
        <v>1306</v>
      </c>
      <c r="S111" s="41"/>
      <c r="T111" s="31" t="s">
        <v>1309</v>
      </c>
      <c r="U111" s="38" t="s">
        <v>1306</v>
      </c>
      <c r="V111" s="41"/>
      <c r="W111" s="31" t="s">
        <v>1309</v>
      </c>
      <c r="X111" s="38" t="s">
        <v>1306</v>
      </c>
      <c r="Y111" s="41"/>
      <c r="Z111" s="31" t="s">
        <v>1309</v>
      </c>
      <c r="AA111" s="38" t="s">
        <v>1306</v>
      </c>
      <c r="AB111" s="41"/>
      <c r="AC111" s="31" t="s">
        <v>1309</v>
      </c>
      <c r="AD111" s="38" t="s">
        <v>1306</v>
      </c>
      <c r="AE111" s="41"/>
      <c r="AF111" s="31" t="s">
        <v>1309</v>
      </c>
      <c r="AG111" s="38" t="s">
        <v>1306</v>
      </c>
      <c r="AH111" s="41"/>
      <c r="AI111" s="31" t="s">
        <v>1309</v>
      </c>
      <c r="AJ111" s="38" t="s">
        <v>1306</v>
      </c>
      <c r="AK111" s="41"/>
      <c r="AL111" s="31" t="s">
        <v>1309</v>
      </c>
      <c r="AM111" s="38" t="s">
        <v>1306</v>
      </c>
      <c r="AN111" s="41"/>
      <c r="AO111" s="31" t="s">
        <v>1309</v>
      </c>
      <c r="AP111" s="38" t="s">
        <v>1306</v>
      </c>
      <c r="AQ111" s="41"/>
      <c r="AR111" s="31" t="s">
        <v>1309</v>
      </c>
      <c r="AS111" s="38" t="s">
        <v>1306</v>
      </c>
      <c r="AT111" s="39"/>
      <c r="AU111" s="40"/>
    </row>
    <row r="112" spans="1:47" ht="12.95" customHeight="1" x14ac:dyDescent="0.2">
      <c r="A112" s="7" t="s">
        <v>59</v>
      </c>
      <c r="B112" s="42" t="s">
        <v>906</v>
      </c>
      <c r="C112" s="7" t="s">
        <v>60</v>
      </c>
      <c r="D112" s="43" t="s">
        <v>58</v>
      </c>
      <c r="E112" s="47" t="s">
        <v>61</v>
      </c>
      <c r="F112" s="45"/>
      <c r="G112" s="7">
        <v>1</v>
      </c>
      <c r="H112" s="36"/>
      <c r="I112" s="37"/>
      <c r="J112" s="41"/>
      <c r="K112" s="31" t="s">
        <v>1309</v>
      </c>
      <c r="L112" s="38" t="s">
        <v>1306</v>
      </c>
      <c r="M112" s="41"/>
      <c r="N112" s="31" t="s">
        <v>1309</v>
      </c>
      <c r="O112" s="38" t="s">
        <v>1306</v>
      </c>
      <c r="P112" s="41"/>
      <c r="Q112" s="31" t="s">
        <v>1309</v>
      </c>
      <c r="R112" s="38" t="s">
        <v>1306</v>
      </c>
      <c r="S112" s="41"/>
      <c r="T112" s="31" t="s">
        <v>1309</v>
      </c>
      <c r="U112" s="38" t="s">
        <v>1306</v>
      </c>
      <c r="V112" s="41"/>
      <c r="W112" s="31" t="s">
        <v>1309</v>
      </c>
      <c r="X112" s="38" t="s">
        <v>1306</v>
      </c>
      <c r="Y112" s="41"/>
      <c r="Z112" s="31" t="s">
        <v>1309</v>
      </c>
      <c r="AA112" s="38" t="s">
        <v>1306</v>
      </c>
      <c r="AB112" s="41"/>
      <c r="AC112" s="31" t="s">
        <v>1309</v>
      </c>
      <c r="AD112" s="38" t="s">
        <v>1306</v>
      </c>
      <c r="AE112" s="41"/>
      <c r="AF112" s="31" t="s">
        <v>1309</v>
      </c>
      <c r="AG112" s="38" t="s">
        <v>1306</v>
      </c>
      <c r="AH112" s="41"/>
      <c r="AI112" s="31" t="s">
        <v>1309</v>
      </c>
      <c r="AJ112" s="38" t="s">
        <v>1306</v>
      </c>
      <c r="AK112" s="41"/>
      <c r="AL112" s="31" t="s">
        <v>1309</v>
      </c>
      <c r="AM112" s="38" t="s">
        <v>1306</v>
      </c>
      <c r="AN112" s="41"/>
      <c r="AO112" s="31" t="s">
        <v>1309</v>
      </c>
      <c r="AP112" s="38" t="s">
        <v>1306</v>
      </c>
      <c r="AQ112" s="41"/>
      <c r="AR112" s="31" t="s">
        <v>1309</v>
      </c>
      <c r="AS112" s="38" t="s">
        <v>1306</v>
      </c>
      <c r="AT112" s="39"/>
      <c r="AU112" s="40"/>
    </row>
    <row r="113" spans="1:47" ht="12.95" customHeight="1" x14ac:dyDescent="0.2">
      <c r="A113" s="7" t="s">
        <v>1013</v>
      </c>
      <c r="B113" s="42" t="s">
        <v>913</v>
      </c>
      <c r="C113" s="46" t="s">
        <v>632</v>
      </c>
      <c r="D113" s="46">
        <v>183</v>
      </c>
      <c r="E113" s="48" t="s">
        <v>633</v>
      </c>
      <c r="F113" s="49"/>
      <c r="G113" s="46">
        <v>1</v>
      </c>
      <c r="H113" s="36"/>
      <c r="I113" s="37"/>
      <c r="J113" s="41"/>
      <c r="K113" s="31" t="s">
        <v>1309</v>
      </c>
      <c r="L113" s="38" t="s">
        <v>1306</v>
      </c>
      <c r="M113" s="41"/>
      <c r="N113" s="31" t="s">
        <v>1309</v>
      </c>
      <c r="O113" s="38" t="s">
        <v>1306</v>
      </c>
      <c r="P113" s="41"/>
      <c r="Q113" s="31" t="s">
        <v>1309</v>
      </c>
      <c r="R113" s="38" t="s">
        <v>1306</v>
      </c>
      <c r="S113" s="41"/>
      <c r="T113" s="31" t="s">
        <v>1309</v>
      </c>
      <c r="U113" s="38" t="s">
        <v>1306</v>
      </c>
      <c r="V113" s="41"/>
      <c r="W113" s="31" t="s">
        <v>1309</v>
      </c>
      <c r="X113" s="38" t="s">
        <v>1306</v>
      </c>
      <c r="Y113" s="41"/>
      <c r="Z113" s="31" t="s">
        <v>1309</v>
      </c>
      <c r="AA113" s="38" t="s">
        <v>1306</v>
      </c>
      <c r="AB113" s="41"/>
      <c r="AC113" s="31" t="s">
        <v>1309</v>
      </c>
      <c r="AD113" s="38" t="s">
        <v>1306</v>
      </c>
      <c r="AE113" s="41"/>
      <c r="AF113" s="31" t="s">
        <v>1309</v>
      </c>
      <c r="AG113" s="38" t="s">
        <v>1306</v>
      </c>
      <c r="AH113" s="41"/>
      <c r="AI113" s="31" t="s">
        <v>1309</v>
      </c>
      <c r="AJ113" s="38" t="s">
        <v>1306</v>
      </c>
      <c r="AK113" s="41"/>
      <c r="AL113" s="31" t="s">
        <v>1309</v>
      </c>
      <c r="AM113" s="38" t="s">
        <v>1306</v>
      </c>
      <c r="AN113" s="41"/>
      <c r="AO113" s="31" t="s">
        <v>1309</v>
      </c>
      <c r="AP113" s="38" t="s">
        <v>1306</v>
      </c>
      <c r="AQ113" s="41"/>
      <c r="AR113" s="31" t="s">
        <v>1309</v>
      </c>
      <c r="AS113" s="38" t="s">
        <v>1306</v>
      </c>
      <c r="AT113" s="39"/>
      <c r="AU113" s="40"/>
    </row>
    <row r="114" spans="1:47" ht="12.95" customHeight="1" x14ac:dyDescent="0.2">
      <c r="A114" s="7" t="s">
        <v>520</v>
      </c>
      <c r="B114" s="42" t="s">
        <v>906</v>
      </c>
      <c r="C114" s="46" t="s">
        <v>521</v>
      </c>
      <c r="D114" s="46">
        <v>142</v>
      </c>
      <c r="E114" s="44" t="s">
        <v>522</v>
      </c>
      <c r="F114" s="45"/>
      <c r="G114" s="46">
        <v>10</v>
      </c>
      <c r="H114" s="36"/>
      <c r="I114" s="37"/>
      <c r="J114" s="41"/>
      <c r="K114" s="31" t="s">
        <v>1309</v>
      </c>
      <c r="L114" s="38" t="s">
        <v>1306</v>
      </c>
      <c r="M114" s="41"/>
      <c r="N114" s="31" t="s">
        <v>1309</v>
      </c>
      <c r="O114" s="38" t="s">
        <v>1306</v>
      </c>
      <c r="P114" s="41"/>
      <c r="Q114" s="31" t="s">
        <v>1309</v>
      </c>
      <c r="R114" s="38" t="s">
        <v>1306</v>
      </c>
      <c r="S114" s="41"/>
      <c r="T114" s="31" t="s">
        <v>1309</v>
      </c>
      <c r="U114" s="38" t="s">
        <v>1306</v>
      </c>
      <c r="V114" s="41"/>
      <c r="W114" s="31" t="s">
        <v>1309</v>
      </c>
      <c r="X114" s="38" t="s">
        <v>1306</v>
      </c>
      <c r="Y114" s="41"/>
      <c r="Z114" s="31" t="s">
        <v>1309</v>
      </c>
      <c r="AA114" s="38" t="s">
        <v>1306</v>
      </c>
      <c r="AB114" s="41"/>
      <c r="AC114" s="31" t="s">
        <v>1309</v>
      </c>
      <c r="AD114" s="38" t="s">
        <v>1306</v>
      </c>
      <c r="AE114" s="41"/>
      <c r="AF114" s="31" t="s">
        <v>1309</v>
      </c>
      <c r="AG114" s="38" t="s">
        <v>1306</v>
      </c>
      <c r="AH114" s="41"/>
      <c r="AI114" s="31" t="s">
        <v>1309</v>
      </c>
      <c r="AJ114" s="38" t="s">
        <v>1306</v>
      </c>
      <c r="AK114" s="41"/>
      <c r="AL114" s="31" t="s">
        <v>1309</v>
      </c>
      <c r="AM114" s="38" t="s">
        <v>1306</v>
      </c>
      <c r="AN114" s="41"/>
      <c r="AO114" s="31" t="s">
        <v>1309</v>
      </c>
      <c r="AP114" s="38" t="s">
        <v>1306</v>
      </c>
      <c r="AQ114" s="41"/>
      <c r="AR114" s="31" t="s">
        <v>1309</v>
      </c>
      <c r="AS114" s="38" t="s">
        <v>1306</v>
      </c>
      <c r="AT114" s="39"/>
      <c r="AU114" s="40"/>
    </row>
    <row r="115" spans="1:47" ht="12.95" customHeight="1" x14ac:dyDescent="0.2">
      <c r="A115" s="7" t="s">
        <v>134</v>
      </c>
      <c r="B115" s="42" t="s">
        <v>918</v>
      </c>
      <c r="C115" s="7" t="s">
        <v>135</v>
      </c>
      <c r="D115" s="43" t="s">
        <v>133</v>
      </c>
      <c r="E115" s="44" t="s">
        <v>136</v>
      </c>
      <c r="F115" s="45"/>
      <c r="G115" s="7">
        <v>1</v>
      </c>
      <c r="H115" s="36"/>
      <c r="I115" s="37"/>
      <c r="J115" s="41"/>
      <c r="K115" s="31" t="s">
        <v>1309</v>
      </c>
      <c r="L115" s="38" t="s">
        <v>1306</v>
      </c>
      <c r="M115" s="41"/>
      <c r="N115" s="31" t="s">
        <v>1309</v>
      </c>
      <c r="O115" s="38" t="s">
        <v>1306</v>
      </c>
      <c r="P115" s="41"/>
      <c r="Q115" s="31" t="s">
        <v>1309</v>
      </c>
      <c r="R115" s="38" t="s">
        <v>1306</v>
      </c>
      <c r="S115" s="41"/>
      <c r="T115" s="31" t="s">
        <v>1309</v>
      </c>
      <c r="U115" s="38" t="s">
        <v>1306</v>
      </c>
      <c r="V115" s="41"/>
      <c r="W115" s="31" t="s">
        <v>1309</v>
      </c>
      <c r="X115" s="38" t="s">
        <v>1306</v>
      </c>
      <c r="Y115" s="41"/>
      <c r="Z115" s="31" t="s">
        <v>1309</v>
      </c>
      <c r="AA115" s="38" t="s">
        <v>1306</v>
      </c>
      <c r="AB115" s="41"/>
      <c r="AC115" s="31" t="s">
        <v>1309</v>
      </c>
      <c r="AD115" s="38" t="s">
        <v>1306</v>
      </c>
      <c r="AE115" s="41"/>
      <c r="AF115" s="31" t="s">
        <v>1309</v>
      </c>
      <c r="AG115" s="38" t="s">
        <v>1306</v>
      </c>
      <c r="AH115" s="41"/>
      <c r="AI115" s="31" t="s">
        <v>1309</v>
      </c>
      <c r="AJ115" s="38" t="s">
        <v>1306</v>
      </c>
      <c r="AK115" s="41"/>
      <c r="AL115" s="31" t="s">
        <v>1309</v>
      </c>
      <c r="AM115" s="38" t="s">
        <v>1306</v>
      </c>
      <c r="AN115" s="41"/>
      <c r="AO115" s="31" t="s">
        <v>1309</v>
      </c>
      <c r="AP115" s="38" t="s">
        <v>1306</v>
      </c>
      <c r="AQ115" s="41"/>
      <c r="AR115" s="31" t="s">
        <v>1309</v>
      </c>
      <c r="AS115" s="38" t="s">
        <v>1306</v>
      </c>
      <c r="AT115" s="39"/>
      <c r="AU115" s="40"/>
    </row>
    <row r="116" spans="1:47" ht="12.95" customHeight="1" x14ac:dyDescent="0.2">
      <c r="A116" s="7" t="s">
        <v>181</v>
      </c>
      <c r="B116" s="42" t="s">
        <v>909</v>
      </c>
      <c r="C116" s="7" t="s">
        <v>182</v>
      </c>
      <c r="D116" s="43" t="s">
        <v>180</v>
      </c>
      <c r="E116" s="44" t="s">
        <v>755</v>
      </c>
      <c r="F116" s="45"/>
      <c r="G116" s="7">
        <v>1</v>
      </c>
      <c r="H116" s="36"/>
      <c r="I116" s="37"/>
      <c r="J116" s="41"/>
      <c r="K116" s="31" t="s">
        <v>1309</v>
      </c>
      <c r="L116" s="38" t="s">
        <v>1306</v>
      </c>
      <c r="M116" s="41"/>
      <c r="N116" s="31" t="s">
        <v>1309</v>
      </c>
      <c r="O116" s="38" t="s">
        <v>1306</v>
      </c>
      <c r="P116" s="41"/>
      <c r="Q116" s="31" t="s">
        <v>1309</v>
      </c>
      <c r="R116" s="38" t="s">
        <v>1306</v>
      </c>
      <c r="S116" s="41"/>
      <c r="T116" s="31" t="s">
        <v>1309</v>
      </c>
      <c r="U116" s="38" t="s">
        <v>1306</v>
      </c>
      <c r="V116" s="41"/>
      <c r="W116" s="31" t="s">
        <v>1309</v>
      </c>
      <c r="X116" s="38" t="s">
        <v>1306</v>
      </c>
      <c r="Y116" s="41"/>
      <c r="Z116" s="31" t="s">
        <v>1309</v>
      </c>
      <c r="AA116" s="38" t="s">
        <v>1306</v>
      </c>
      <c r="AB116" s="41"/>
      <c r="AC116" s="31" t="s">
        <v>1309</v>
      </c>
      <c r="AD116" s="38" t="s">
        <v>1306</v>
      </c>
      <c r="AE116" s="41"/>
      <c r="AF116" s="31" t="s">
        <v>1309</v>
      </c>
      <c r="AG116" s="38" t="s">
        <v>1306</v>
      </c>
      <c r="AH116" s="41"/>
      <c r="AI116" s="31" t="s">
        <v>1309</v>
      </c>
      <c r="AJ116" s="38" t="s">
        <v>1306</v>
      </c>
      <c r="AK116" s="41"/>
      <c r="AL116" s="31" t="s">
        <v>1309</v>
      </c>
      <c r="AM116" s="38" t="s">
        <v>1306</v>
      </c>
      <c r="AN116" s="41"/>
      <c r="AO116" s="31" t="s">
        <v>1309</v>
      </c>
      <c r="AP116" s="38" t="s">
        <v>1306</v>
      </c>
      <c r="AQ116" s="41"/>
      <c r="AR116" s="31" t="s">
        <v>1309</v>
      </c>
      <c r="AS116" s="38" t="s">
        <v>1306</v>
      </c>
      <c r="AT116" s="39"/>
      <c r="AU116" s="40"/>
    </row>
    <row r="117" spans="1:47" ht="12.95" customHeight="1" x14ac:dyDescent="0.2">
      <c r="A117" s="7" t="s">
        <v>603</v>
      </c>
      <c r="B117" s="42" t="s">
        <v>914</v>
      </c>
      <c r="C117" s="46" t="s">
        <v>604</v>
      </c>
      <c r="D117" s="46">
        <v>172</v>
      </c>
      <c r="E117" s="44" t="s">
        <v>605</v>
      </c>
      <c r="F117" s="45"/>
      <c r="G117" s="46">
        <v>3</v>
      </c>
      <c r="H117" s="36"/>
      <c r="I117" s="37"/>
      <c r="J117" s="41"/>
      <c r="K117" s="31" t="s">
        <v>1309</v>
      </c>
      <c r="L117" s="38" t="s">
        <v>1306</v>
      </c>
      <c r="M117" s="41"/>
      <c r="N117" s="31" t="s">
        <v>1309</v>
      </c>
      <c r="O117" s="38" t="s">
        <v>1306</v>
      </c>
      <c r="P117" s="41"/>
      <c r="Q117" s="31" t="s">
        <v>1309</v>
      </c>
      <c r="R117" s="38" t="s">
        <v>1306</v>
      </c>
      <c r="S117" s="41"/>
      <c r="T117" s="31" t="s">
        <v>1309</v>
      </c>
      <c r="U117" s="38" t="s">
        <v>1306</v>
      </c>
      <c r="V117" s="41"/>
      <c r="W117" s="31" t="s">
        <v>1309</v>
      </c>
      <c r="X117" s="38" t="s">
        <v>1306</v>
      </c>
      <c r="Y117" s="41"/>
      <c r="Z117" s="31" t="s">
        <v>1309</v>
      </c>
      <c r="AA117" s="38" t="s">
        <v>1306</v>
      </c>
      <c r="AB117" s="41"/>
      <c r="AC117" s="31" t="s">
        <v>1309</v>
      </c>
      <c r="AD117" s="38" t="s">
        <v>1306</v>
      </c>
      <c r="AE117" s="41"/>
      <c r="AF117" s="31" t="s">
        <v>1309</v>
      </c>
      <c r="AG117" s="38" t="s">
        <v>1306</v>
      </c>
      <c r="AH117" s="41"/>
      <c r="AI117" s="31" t="s">
        <v>1309</v>
      </c>
      <c r="AJ117" s="38" t="s">
        <v>1306</v>
      </c>
      <c r="AK117" s="41"/>
      <c r="AL117" s="31" t="s">
        <v>1309</v>
      </c>
      <c r="AM117" s="38" t="s">
        <v>1306</v>
      </c>
      <c r="AN117" s="41"/>
      <c r="AO117" s="31" t="s">
        <v>1309</v>
      </c>
      <c r="AP117" s="38" t="s">
        <v>1306</v>
      </c>
      <c r="AQ117" s="41"/>
      <c r="AR117" s="31" t="s">
        <v>1309</v>
      </c>
      <c r="AS117" s="38" t="s">
        <v>1306</v>
      </c>
      <c r="AT117" s="39"/>
      <c r="AU117" s="40"/>
    </row>
    <row r="118" spans="1:47" ht="12.95" customHeight="1" x14ac:dyDescent="0.2">
      <c r="A118" s="7" t="s">
        <v>231</v>
      </c>
      <c r="B118" s="42" t="s">
        <v>911</v>
      </c>
      <c r="C118" s="7" t="s">
        <v>232</v>
      </c>
      <c r="D118" s="43" t="s">
        <v>230</v>
      </c>
      <c r="E118" s="44" t="s">
        <v>233</v>
      </c>
      <c r="F118" s="45"/>
      <c r="G118" s="7">
        <v>3</v>
      </c>
      <c r="H118" s="36"/>
      <c r="I118" s="37"/>
      <c r="J118" s="41"/>
      <c r="K118" s="31" t="s">
        <v>1309</v>
      </c>
      <c r="L118" s="38" t="s">
        <v>1306</v>
      </c>
      <c r="M118" s="41"/>
      <c r="N118" s="31" t="s">
        <v>1309</v>
      </c>
      <c r="O118" s="38" t="s">
        <v>1306</v>
      </c>
      <c r="P118" s="41"/>
      <c r="Q118" s="31" t="s">
        <v>1309</v>
      </c>
      <c r="R118" s="38" t="s">
        <v>1306</v>
      </c>
      <c r="S118" s="41"/>
      <c r="T118" s="31" t="s">
        <v>1309</v>
      </c>
      <c r="U118" s="38" t="s">
        <v>1306</v>
      </c>
      <c r="V118" s="41"/>
      <c r="W118" s="31" t="s">
        <v>1309</v>
      </c>
      <c r="X118" s="38" t="s">
        <v>1306</v>
      </c>
      <c r="Y118" s="41"/>
      <c r="Z118" s="31" t="s">
        <v>1309</v>
      </c>
      <c r="AA118" s="38" t="s">
        <v>1306</v>
      </c>
      <c r="AB118" s="41"/>
      <c r="AC118" s="31" t="s">
        <v>1309</v>
      </c>
      <c r="AD118" s="38" t="s">
        <v>1306</v>
      </c>
      <c r="AE118" s="41"/>
      <c r="AF118" s="31" t="s">
        <v>1309</v>
      </c>
      <c r="AG118" s="38" t="s">
        <v>1306</v>
      </c>
      <c r="AH118" s="41"/>
      <c r="AI118" s="31" t="s">
        <v>1309</v>
      </c>
      <c r="AJ118" s="38" t="s">
        <v>1306</v>
      </c>
      <c r="AK118" s="41"/>
      <c r="AL118" s="31" t="s">
        <v>1309</v>
      </c>
      <c r="AM118" s="38" t="s">
        <v>1306</v>
      </c>
      <c r="AN118" s="41"/>
      <c r="AO118" s="31" t="s">
        <v>1309</v>
      </c>
      <c r="AP118" s="38" t="s">
        <v>1306</v>
      </c>
      <c r="AQ118" s="41"/>
      <c r="AR118" s="31" t="s">
        <v>1309</v>
      </c>
      <c r="AS118" s="38" t="s">
        <v>1306</v>
      </c>
      <c r="AT118" s="39"/>
      <c r="AU118" s="40"/>
    </row>
    <row r="119" spans="1:47" ht="12.95" customHeight="1" x14ac:dyDescent="0.2">
      <c r="A119" s="7" t="s">
        <v>345</v>
      </c>
      <c r="B119" s="42" t="s">
        <v>912</v>
      </c>
      <c r="C119" s="7" t="s">
        <v>346</v>
      </c>
      <c r="D119" s="43" t="s">
        <v>344</v>
      </c>
      <c r="E119" s="44" t="s">
        <v>347</v>
      </c>
      <c r="F119" s="45"/>
      <c r="G119" s="7">
        <v>1</v>
      </c>
      <c r="H119" s="36"/>
      <c r="I119" s="37"/>
      <c r="J119" s="41"/>
      <c r="K119" s="31" t="s">
        <v>1309</v>
      </c>
      <c r="L119" s="38" t="s">
        <v>1306</v>
      </c>
      <c r="M119" s="41"/>
      <c r="N119" s="31" t="s">
        <v>1309</v>
      </c>
      <c r="O119" s="38" t="s">
        <v>1306</v>
      </c>
      <c r="P119" s="41"/>
      <c r="Q119" s="31" t="s">
        <v>1309</v>
      </c>
      <c r="R119" s="38" t="s">
        <v>1306</v>
      </c>
      <c r="S119" s="41"/>
      <c r="T119" s="31" t="s">
        <v>1309</v>
      </c>
      <c r="U119" s="38" t="s">
        <v>1306</v>
      </c>
      <c r="V119" s="41"/>
      <c r="W119" s="31" t="s">
        <v>1309</v>
      </c>
      <c r="X119" s="38" t="s">
        <v>1306</v>
      </c>
      <c r="Y119" s="41"/>
      <c r="Z119" s="31" t="s">
        <v>1309</v>
      </c>
      <c r="AA119" s="38" t="s">
        <v>1306</v>
      </c>
      <c r="AB119" s="41"/>
      <c r="AC119" s="31" t="s">
        <v>1309</v>
      </c>
      <c r="AD119" s="38" t="s">
        <v>1306</v>
      </c>
      <c r="AE119" s="41"/>
      <c r="AF119" s="31" t="s">
        <v>1309</v>
      </c>
      <c r="AG119" s="38" t="s">
        <v>1306</v>
      </c>
      <c r="AH119" s="41"/>
      <c r="AI119" s="31" t="s">
        <v>1309</v>
      </c>
      <c r="AJ119" s="38" t="s">
        <v>1306</v>
      </c>
      <c r="AK119" s="41"/>
      <c r="AL119" s="31" t="s">
        <v>1309</v>
      </c>
      <c r="AM119" s="38" t="s">
        <v>1306</v>
      </c>
      <c r="AN119" s="41"/>
      <c r="AO119" s="31" t="s">
        <v>1309</v>
      </c>
      <c r="AP119" s="38" t="s">
        <v>1306</v>
      </c>
      <c r="AQ119" s="41"/>
      <c r="AR119" s="31" t="s">
        <v>1309</v>
      </c>
      <c r="AS119" s="38" t="s">
        <v>1306</v>
      </c>
      <c r="AT119" s="39"/>
      <c r="AU119" s="40"/>
    </row>
    <row r="120" spans="1:47" ht="12.95" customHeight="1" x14ac:dyDescent="0.2">
      <c r="A120" s="7" t="s">
        <v>290</v>
      </c>
      <c r="B120" s="42" t="s">
        <v>910</v>
      </c>
      <c r="C120" s="7" t="s">
        <v>291</v>
      </c>
      <c r="D120" s="43" t="s">
        <v>289</v>
      </c>
      <c r="E120" s="44" t="s">
        <v>292</v>
      </c>
      <c r="F120" s="45"/>
      <c r="G120" s="7">
        <v>1</v>
      </c>
      <c r="H120" s="36"/>
      <c r="I120" s="37"/>
      <c r="J120" s="41"/>
      <c r="K120" s="31" t="s">
        <v>1309</v>
      </c>
      <c r="L120" s="38" t="s">
        <v>1306</v>
      </c>
      <c r="M120" s="41"/>
      <c r="N120" s="31" t="s">
        <v>1309</v>
      </c>
      <c r="O120" s="38" t="s">
        <v>1306</v>
      </c>
      <c r="P120" s="41"/>
      <c r="Q120" s="31" t="s">
        <v>1309</v>
      </c>
      <c r="R120" s="38" t="s">
        <v>1306</v>
      </c>
      <c r="S120" s="41"/>
      <c r="T120" s="31" t="s">
        <v>1309</v>
      </c>
      <c r="U120" s="38" t="s">
        <v>1306</v>
      </c>
      <c r="V120" s="41"/>
      <c r="W120" s="31" t="s">
        <v>1309</v>
      </c>
      <c r="X120" s="38" t="s">
        <v>1306</v>
      </c>
      <c r="Y120" s="41"/>
      <c r="Z120" s="31" t="s">
        <v>1309</v>
      </c>
      <c r="AA120" s="38" t="s">
        <v>1306</v>
      </c>
      <c r="AB120" s="41"/>
      <c r="AC120" s="31" t="s">
        <v>1309</v>
      </c>
      <c r="AD120" s="38" t="s">
        <v>1306</v>
      </c>
      <c r="AE120" s="41"/>
      <c r="AF120" s="31" t="s">
        <v>1309</v>
      </c>
      <c r="AG120" s="38" t="s">
        <v>1306</v>
      </c>
      <c r="AH120" s="41"/>
      <c r="AI120" s="31" t="s">
        <v>1309</v>
      </c>
      <c r="AJ120" s="38" t="s">
        <v>1306</v>
      </c>
      <c r="AK120" s="41"/>
      <c r="AL120" s="31" t="s">
        <v>1309</v>
      </c>
      <c r="AM120" s="38" t="s">
        <v>1306</v>
      </c>
      <c r="AN120" s="41"/>
      <c r="AO120" s="31" t="s">
        <v>1309</v>
      </c>
      <c r="AP120" s="38" t="s">
        <v>1306</v>
      </c>
      <c r="AQ120" s="41"/>
      <c r="AR120" s="31" t="s">
        <v>1309</v>
      </c>
      <c r="AS120" s="38" t="s">
        <v>1306</v>
      </c>
      <c r="AT120" s="39"/>
      <c r="AU120" s="40"/>
    </row>
    <row r="121" spans="1:47" ht="12.95" customHeight="1" x14ac:dyDescent="0.2">
      <c r="A121" s="7" t="s">
        <v>608</v>
      </c>
      <c r="B121" s="42" t="s">
        <v>912</v>
      </c>
      <c r="C121" s="46" t="s">
        <v>609</v>
      </c>
      <c r="D121" s="46">
        <v>174</v>
      </c>
      <c r="E121" s="44" t="s">
        <v>610</v>
      </c>
      <c r="F121" s="45"/>
      <c r="G121" s="46">
        <v>1</v>
      </c>
      <c r="H121" s="36"/>
      <c r="I121" s="37"/>
      <c r="J121" s="41"/>
      <c r="K121" s="31" t="s">
        <v>1309</v>
      </c>
      <c r="L121" s="38" t="s">
        <v>1306</v>
      </c>
      <c r="M121" s="41"/>
      <c r="N121" s="31" t="s">
        <v>1309</v>
      </c>
      <c r="O121" s="38" t="s">
        <v>1306</v>
      </c>
      <c r="P121" s="41"/>
      <c r="Q121" s="31" t="s">
        <v>1309</v>
      </c>
      <c r="R121" s="38" t="s">
        <v>1306</v>
      </c>
      <c r="S121" s="41"/>
      <c r="T121" s="31" t="s">
        <v>1309</v>
      </c>
      <c r="U121" s="38" t="s">
        <v>1306</v>
      </c>
      <c r="V121" s="41"/>
      <c r="W121" s="31" t="s">
        <v>1309</v>
      </c>
      <c r="X121" s="38" t="s">
        <v>1306</v>
      </c>
      <c r="Y121" s="41"/>
      <c r="Z121" s="31" t="s">
        <v>1309</v>
      </c>
      <c r="AA121" s="38" t="s">
        <v>1306</v>
      </c>
      <c r="AB121" s="41"/>
      <c r="AC121" s="31" t="s">
        <v>1309</v>
      </c>
      <c r="AD121" s="38" t="s">
        <v>1306</v>
      </c>
      <c r="AE121" s="41"/>
      <c r="AF121" s="31" t="s">
        <v>1309</v>
      </c>
      <c r="AG121" s="38" t="s">
        <v>1306</v>
      </c>
      <c r="AH121" s="41"/>
      <c r="AI121" s="31" t="s">
        <v>1309</v>
      </c>
      <c r="AJ121" s="38" t="s">
        <v>1306</v>
      </c>
      <c r="AK121" s="41"/>
      <c r="AL121" s="31" t="s">
        <v>1309</v>
      </c>
      <c r="AM121" s="38" t="s">
        <v>1306</v>
      </c>
      <c r="AN121" s="41"/>
      <c r="AO121" s="31" t="s">
        <v>1309</v>
      </c>
      <c r="AP121" s="38" t="s">
        <v>1306</v>
      </c>
      <c r="AQ121" s="41"/>
      <c r="AR121" s="31" t="s">
        <v>1309</v>
      </c>
      <c r="AS121" s="38" t="s">
        <v>1306</v>
      </c>
      <c r="AT121" s="39"/>
      <c r="AU121" s="40"/>
    </row>
    <row r="122" spans="1:47" ht="12.95" customHeight="1" x14ac:dyDescent="0.2">
      <c r="A122" s="7" t="s">
        <v>219</v>
      </c>
      <c r="B122" s="42" t="s">
        <v>920</v>
      </c>
      <c r="C122" s="7" t="s">
        <v>220</v>
      </c>
      <c r="D122" s="43" t="s">
        <v>218</v>
      </c>
      <c r="E122" s="44" t="s">
        <v>221</v>
      </c>
      <c r="F122" s="45"/>
      <c r="G122" s="7">
        <v>1</v>
      </c>
      <c r="H122" s="36"/>
      <c r="I122" s="37"/>
      <c r="J122" s="41"/>
      <c r="K122" s="31" t="s">
        <v>1309</v>
      </c>
      <c r="L122" s="38" t="s">
        <v>1306</v>
      </c>
      <c r="M122" s="41"/>
      <c r="N122" s="31" t="s">
        <v>1309</v>
      </c>
      <c r="O122" s="38" t="s">
        <v>1306</v>
      </c>
      <c r="P122" s="41"/>
      <c r="Q122" s="31" t="s">
        <v>1309</v>
      </c>
      <c r="R122" s="38" t="s">
        <v>1306</v>
      </c>
      <c r="S122" s="41"/>
      <c r="T122" s="31" t="s">
        <v>1309</v>
      </c>
      <c r="U122" s="38" t="s">
        <v>1306</v>
      </c>
      <c r="V122" s="41"/>
      <c r="W122" s="31" t="s">
        <v>1309</v>
      </c>
      <c r="X122" s="38" t="s">
        <v>1306</v>
      </c>
      <c r="Y122" s="41"/>
      <c r="Z122" s="31" t="s">
        <v>1309</v>
      </c>
      <c r="AA122" s="38" t="s">
        <v>1306</v>
      </c>
      <c r="AB122" s="41"/>
      <c r="AC122" s="31" t="s">
        <v>1309</v>
      </c>
      <c r="AD122" s="38" t="s">
        <v>1306</v>
      </c>
      <c r="AE122" s="41"/>
      <c r="AF122" s="31" t="s">
        <v>1309</v>
      </c>
      <c r="AG122" s="38" t="s">
        <v>1306</v>
      </c>
      <c r="AH122" s="41"/>
      <c r="AI122" s="31" t="s">
        <v>1309</v>
      </c>
      <c r="AJ122" s="38" t="s">
        <v>1306</v>
      </c>
      <c r="AK122" s="41"/>
      <c r="AL122" s="31" t="s">
        <v>1309</v>
      </c>
      <c r="AM122" s="38" t="s">
        <v>1306</v>
      </c>
      <c r="AN122" s="41"/>
      <c r="AO122" s="31" t="s">
        <v>1309</v>
      </c>
      <c r="AP122" s="38" t="s">
        <v>1306</v>
      </c>
      <c r="AQ122" s="41"/>
      <c r="AR122" s="31" t="s">
        <v>1309</v>
      </c>
      <c r="AS122" s="38" t="s">
        <v>1306</v>
      </c>
      <c r="AT122" s="39"/>
      <c r="AU122" s="40"/>
    </row>
    <row r="123" spans="1:47" ht="12.95" customHeight="1" x14ac:dyDescent="0.2">
      <c r="A123" s="7" t="s">
        <v>532</v>
      </c>
      <c r="B123" s="42" t="s">
        <v>918</v>
      </c>
      <c r="C123" s="46" t="s">
        <v>533</v>
      </c>
      <c r="D123" s="46">
        <v>146</v>
      </c>
      <c r="E123" s="44" t="s">
        <v>534</v>
      </c>
      <c r="F123" s="45"/>
      <c r="G123" s="46">
        <v>1</v>
      </c>
      <c r="H123" s="36"/>
      <c r="I123" s="37"/>
      <c r="J123" s="41"/>
      <c r="K123" s="31" t="s">
        <v>1309</v>
      </c>
      <c r="L123" s="38" t="s">
        <v>1306</v>
      </c>
      <c r="M123" s="41"/>
      <c r="N123" s="31" t="s">
        <v>1309</v>
      </c>
      <c r="O123" s="38" t="s">
        <v>1306</v>
      </c>
      <c r="P123" s="41"/>
      <c r="Q123" s="31" t="s">
        <v>1309</v>
      </c>
      <c r="R123" s="38" t="s">
        <v>1306</v>
      </c>
      <c r="S123" s="41"/>
      <c r="T123" s="31" t="s">
        <v>1309</v>
      </c>
      <c r="U123" s="38" t="s">
        <v>1306</v>
      </c>
      <c r="V123" s="41"/>
      <c r="W123" s="31" t="s">
        <v>1309</v>
      </c>
      <c r="X123" s="38" t="s">
        <v>1306</v>
      </c>
      <c r="Y123" s="41"/>
      <c r="Z123" s="31" t="s">
        <v>1309</v>
      </c>
      <c r="AA123" s="38" t="s">
        <v>1306</v>
      </c>
      <c r="AB123" s="41"/>
      <c r="AC123" s="31" t="s">
        <v>1309</v>
      </c>
      <c r="AD123" s="38" t="s">
        <v>1306</v>
      </c>
      <c r="AE123" s="41"/>
      <c r="AF123" s="31" t="s">
        <v>1309</v>
      </c>
      <c r="AG123" s="38" t="s">
        <v>1306</v>
      </c>
      <c r="AH123" s="41"/>
      <c r="AI123" s="31" t="s">
        <v>1309</v>
      </c>
      <c r="AJ123" s="38" t="s">
        <v>1306</v>
      </c>
      <c r="AK123" s="41"/>
      <c r="AL123" s="31" t="s">
        <v>1309</v>
      </c>
      <c r="AM123" s="38" t="s">
        <v>1306</v>
      </c>
      <c r="AN123" s="41"/>
      <c r="AO123" s="31" t="s">
        <v>1309</v>
      </c>
      <c r="AP123" s="38" t="s">
        <v>1306</v>
      </c>
      <c r="AQ123" s="41"/>
      <c r="AR123" s="31" t="s">
        <v>1309</v>
      </c>
      <c r="AS123" s="38" t="s">
        <v>1306</v>
      </c>
      <c r="AT123" s="39"/>
      <c r="AU123" s="40"/>
    </row>
    <row r="124" spans="1:47" ht="12.95" customHeight="1" x14ac:dyDescent="0.2">
      <c r="A124" s="7" t="s">
        <v>925</v>
      </c>
      <c r="B124" s="42" t="s">
        <v>913</v>
      </c>
      <c r="C124" s="46" t="s">
        <v>566</v>
      </c>
      <c r="D124" s="46">
        <v>158</v>
      </c>
      <c r="E124" s="44" t="s">
        <v>567</v>
      </c>
      <c r="F124" s="45"/>
      <c r="G124" s="46">
        <v>1</v>
      </c>
      <c r="H124" s="36"/>
      <c r="I124" s="37"/>
      <c r="J124" s="41"/>
      <c r="K124" s="31" t="s">
        <v>1309</v>
      </c>
      <c r="L124" s="38" t="s">
        <v>1306</v>
      </c>
      <c r="M124" s="41"/>
      <c r="N124" s="31" t="s">
        <v>1309</v>
      </c>
      <c r="O124" s="38" t="s">
        <v>1306</v>
      </c>
      <c r="P124" s="41"/>
      <c r="Q124" s="31" t="s">
        <v>1309</v>
      </c>
      <c r="R124" s="38" t="s">
        <v>1306</v>
      </c>
      <c r="S124" s="41"/>
      <c r="T124" s="31" t="s">
        <v>1309</v>
      </c>
      <c r="U124" s="38" t="s">
        <v>1306</v>
      </c>
      <c r="V124" s="41"/>
      <c r="W124" s="31" t="s">
        <v>1309</v>
      </c>
      <c r="X124" s="38" t="s">
        <v>1306</v>
      </c>
      <c r="Y124" s="41"/>
      <c r="Z124" s="31" t="s">
        <v>1309</v>
      </c>
      <c r="AA124" s="38" t="s">
        <v>1306</v>
      </c>
      <c r="AB124" s="41"/>
      <c r="AC124" s="31" t="s">
        <v>1309</v>
      </c>
      <c r="AD124" s="38" t="s">
        <v>1306</v>
      </c>
      <c r="AE124" s="41"/>
      <c r="AF124" s="31" t="s">
        <v>1309</v>
      </c>
      <c r="AG124" s="38" t="s">
        <v>1306</v>
      </c>
      <c r="AH124" s="41"/>
      <c r="AI124" s="31" t="s">
        <v>1309</v>
      </c>
      <c r="AJ124" s="38" t="s">
        <v>1306</v>
      </c>
      <c r="AK124" s="41"/>
      <c r="AL124" s="31" t="s">
        <v>1309</v>
      </c>
      <c r="AM124" s="38" t="s">
        <v>1306</v>
      </c>
      <c r="AN124" s="41"/>
      <c r="AO124" s="31" t="s">
        <v>1309</v>
      </c>
      <c r="AP124" s="38" t="s">
        <v>1306</v>
      </c>
      <c r="AQ124" s="41"/>
      <c r="AR124" s="31" t="s">
        <v>1309</v>
      </c>
      <c r="AS124" s="38" t="s">
        <v>1306</v>
      </c>
      <c r="AT124" s="39"/>
      <c r="AU124" s="40"/>
    </row>
    <row r="125" spans="1:47" ht="12.95" customHeight="1" x14ac:dyDescent="0.2">
      <c r="A125" s="7" t="s">
        <v>169</v>
      </c>
      <c r="B125" s="42" t="s">
        <v>906</v>
      </c>
      <c r="C125" s="7" t="s">
        <v>170</v>
      </c>
      <c r="D125" s="43" t="s">
        <v>168</v>
      </c>
      <c r="E125" s="44" t="s">
        <v>171</v>
      </c>
      <c r="F125" s="45"/>
      <c r="G125" s="7">
        <v>6</v>
      </c>
      <c r="H125" s="36"/>
      <c r="I125" s="37"/>
      <c r="J125" s="41"/>
      <c r="K125" s="31" t="s">
        <v>1309</v>
      </c>
      <c r="L125" s="38" t="s">
        <v>1306</v>
      </c>
      <c r="M125" s="41"/>
      <c r="N125" s="31" t="s">
        <v>1309</v>
      </c>
      <c r="O125" s="38" t="s">
        <v>1306</v>
      </c>
      <c r="P125" s="41"/>
      <c r="Q125" s="31" t="s">
        <v>1309</v>
      </c>
      <c r="R125" s="38" t="s">
        <v>1306</v>
      </c>
      <c r="S125" s="41"/>
      <c r="T125" s="31" t="s">
        <v>1309</v>
      </c>
      <c r="U125" s="38" t="s">
        <v>1306</v>
      </c>
      <c r="V125" s="41"/>
      <c r="W125" s="31" t="s">
        <v>1309</v>
      </c>
      <c r="X125" s="38" t="s">
        <v>1306</v>
      </c>
      <c r="Y125" s="41"/>
      <c r="Z125" s="31" t="s">
        <v>1309</v>
      </c>
      <c r="AA125" s="38" t="s">
        <v>1306</v>
      </c>
      <c r="AB125" s="41"/>
      <c r="AC125" s="31" t="s">
        <v>1309</v>
      </c>
      <c r="AD125" s="38" t="s">
        <v>1306</v>
      </c>
      <c r="AE125" s="41"/>
      <c r="AF125" s="31" t="s">
        <v>1309</v>
      </c>
      <c r="AG125" s="38" t="s">
        <v>1306</v>
      </c>
      <c r="AH125" s="41"/>
      <c r="AI125" s="31" t="s">
        <v>1309</v>
      </c>
      <c r="AJ125" s="38" t="s">
        <v>1306</v>
      </c>
      <c r="AK125" s="41"/>
      <c r="AL125" s="31" t="s">
        <v>1309</v>
      </c>
      <c r="AM125" s="38" t="s">
        <v>1306</v>
      </c>
      <c r="AN125" s="41"/>
      <c r="AO125" s="31" t="s">
        <v>1309</v>
      </c>
      <c r="AP125" s="38" t="s">
        <v>1306</v>
      </c>
      <c r="AQ125" s="41"/>
      <c r="AR125" s="31" t="s">
        <v>1309</v>
      </c>
      <c r="AS125" s="38" t="s">
        <v>1306</v>
      </c>
      <c r="AT125" s="39"/>
      <c r="AU125" s="40"/>
    </row>
    <row r="126" spans="1:47" ht="12.95" customHeight="1" x14ac:dyDescent="0.2">
      <c r="A126" s="7" t="s">
        <v>926</v>
      </c>
      <c r="B126" s="42" t="s">
        <v>912</v>
      </c>
      <c r="C126" s="46" t="s">
        <v>630</v>
      </c>
      <c r="D126" s="46">
        <v>182</v>
      </c>
      <c r="E126" s="44" t="s">
        <v>631</v>
      </c>
      <c r="F126" s="45"/>
      <c r="G126" s="46">
        <v>1</v>
      </c>
      <c r="H126" s="36"/>
      <c r="I126" s="37"/>
      <c r="J126" s="41"/>
      <c r="K126" s="31" t="s">
        <v>1309</v>
      </c>
      <c r="L126" s="38" t="s">
        <v>1306</v>
      </c>
      <c r="M126" s="41"/>
      <c r="N126" s="31" t="s">
        <v>1309</v>
      </c>
      <c r="O126" s="38" t="s">
        <v>1306</v>
      </c>
      <c r="P126" s="41"/>
      <c r="Q126" s="31" t="s">
        <v>1309</v>
      </c>
      <c r="R126" s="38" t="s">
        <v>1306</v>
      </c>
      <c r="S126" s="41"/>
      <c r="T126" s="31" t="s">
        <v>1309</v>
      </c>
      <c r="U126" s="38" t="s">
        <v>1306</v>
      </c>
      <c r="V126" s="41"/>
      <c r="W126" s="31" t="s">
        <v>1309</v>
      </c>
      <c r="X126" s="38" t="s">
        <v>1306</v>
      </c>
      <c r="Y126" s="41"/>
      <c r="Z126" s="31" t="s">
        <v>1309</v>
      </c>
      <c r="AA126" s="38" t="s">
        <v>1306</v>
      </c>
      <c r="AB126" s="41"/>
      <c r="AC126" s="31" t="s">
        <v>1309</v>
      </c>
      <c r="AD126" s="38" t="s">
        <v>1306</v>
      </c>
      <c r="AE126" s="41"/>
      <c r="AF126" s="31" t="s">
        <v>1309</v>
      </c>
      <c r="AG126" s="38" t="s">
        <v>1306</v>
      </c>
      <c r="AH126" s="41"/>
      <c r="AI126" s="31" t="s">
        <v>1309</v>
      </c>
      <c r="AJ126" s="38" t="s">
        <v>1306</v>
      </c>
      <c r="AK126" s="41"/>
      <c r="AL126" s="31" t="s">
        <v>1309</v>
      </c>
      <c r="AM126" s="38" t="s">
        <v>1306</v>
      </c>
      <c r="AN126" s="41"/>
      <c r="AO126" s="31" t="s">
        <v>1309</v>
      </c>
      <c r="AP126" s="38" t="s">
        <v>1306</v>
      </c>
      <c r="AQ126" s="41"/>
      <c r="AR126" s="31" t="s">
        <v>1309</v>
      </c>
      <c r="AS126" s="38" t="s">
        <v>1306</v>
      </c>
      <c r="AT126" s="39"/>
      <c r="AU126" s="40"/>
    </row>
    <row r="127" spans="1:47" ht="12.95" customHeight="1" x14ac:dyDescent="0.2">
      <c r="A127" s="7" t="s">
        <v>5</v>
      </c>
      <c r="B127" s="42" t="s">
        <v>910</v>
      </c>
      <c r="C127" s="7" t="s">
        <v>6</v>
      </c>
      <c r="D127" s="43" t="s">
        <v>4</v>
      </c>
      <c r="E127" s="47" t="s">
        <v>7</v>
      </c>
      <c r="F127" s="45"/>
      <c r="G127" s="7">
        <v>1</v>
      </c>
      <c r="H127" s="36"/>
      <c r="I127" s="37"/>
      <c r="J127" s="41"/>
      <c r="K127" s="31" t="s">
        <v>1309</v>
      </c>
      <c r="L127" s="38" t="s">
        <v>1306</v>
      </c>
      <c r="M127" s="41"/>
      <c r="N127" s="31" t="s">
        <v>1309</v>
      </c>
      <c r="O127" s="38" t="s">
        <v>1306</v>
      </c>
      <c r="P127" s="41"/>
      <c r="Q127" s="31" t="s">
        <v>1309</v>
      </c>
      <c r="R127" s="38" t="s">
        <v>1306</v>
      </c>
      <c r="S127" s="41"/>
      <c r="T127" s="31" t="s">
        <v>1309</v>
      </c>
      <c r="U127" s="38" t="s">
        <v>1306</v>
      </c>
      <c r="V127" s="41"/>
      <c r="W127" s="31" t="s">
        <v>1309</v>
      </c>
      <c r="X127" s="38" t="s">
        <v>1306</v>
      </c>
      <c r="Y127" s="41"/>
      <c r="Z127" s="31" t="s">
        <v>1309</v>
      </c>
      <c r="AA127" s="38" t="s">
        <v>1306</v>
      </c>
      <c r="AB127" s="41"/>
      <c r="AC127" s="31" t="s">
        <v>1309</v>
      </c>
      <c r="AD127" s="38" t="s">
        <v>1306</v>
      </c>
      <c r="AE127" s="41"/>
      <c r="AF127" s="31" t="s">
        <v>1309</v>
      </c>
      <c r="AG127" s="38" t="s">
        <v>1306</v>
      </c>
      <c r="AH127" s="41"/>
      <c r="AI127" s="31" t="s">
        <v>1309</v>
      </c>
      <c r="AJ127" s="38" t="s">
        <v>1306</v>
      </c>
      <c r="AK127" s="41"/>
      <c r="AL127" s="31" t="s">
        <v>1309</v>
      </c>
      <c r="AM127" s="38" t="s">
        <v>1306</v>
      </c>
      <c r="AN127" s="41"/>
      <c r="AO127" s="31" t="s">
        <v>1309</v>
      </c>
      <c r="AP127" s="38" t="s">
        <v>1306</v>
      </c>
      <c r="AQ127" s="41"/>
      <c r="AR127" s="31" t="s">
        <v>1309</v>
      </c>
      <c r="AS127" s="38" t="s">
        <v>1306</v>
      </c>
      <c r="AT127" s="39"/>
      <c r="AU127" s="40"/>
    </row>
    <row r="128" spans="1:47" ht="12.95" customHeight="1" x14ac:dyDescent="0.2">
      <c r="A128" s="7" t="s">
        <v>568</v>
      </c>
      <c r="B128" s="42" t="s">
        <v>917</v>
      </c>
      <c r="C128" s="46" t="s">
        <v>569</v>
      </c>
      <c r="D128" s="46">
        <v>159</v>
      </c>
      <c r="E128" s="44" t="s">
        <v>570</v>
      </c>
      <c r="F128" s="45"/>
      <c r="G128" s="46">
        <v>1</v>
      </c>
      <c r="H128" s="36"/>
      <c r="I128" s="37"/>
      <c r="J128" s="41"/>
      <c r="K128" s="31" t="s">
        <v>1309</v>
      </c>
      <c r="L128" s="38" t="s">
        <v>1306</v>
      </c>
      <c r="M128" s="41"/>
      <c r="N128" s="31" t="s">
        <v>1309</v>
      </c>
      <c r="O128" s="38" t="s">
        <v>1306</v>
      </c>
      <c r="P128" s="41"/>
      <c r="Q128" s="31" t="s">
        <v>1309</v>
      </c>
      <c r="R128" s="38" t="s">
        <v>1306</v>
      </c>
      <c r="S128" s="41"/>
      <c r="T128" s="31" t="s">
        <v>1309</v>
      </c>
      <c r="U128" s="38" t="s">
        <v>1306</v>
      </c>
      <c r="V128" s="41"/>
      <c r="W128" s="31" t="s">
        <v>1309</v>
      </c>
      <c r="X128" s="38" t="s">
        <v>1306</v>
      </c>
      <c r="Y128" s="41"/>
      <c r="Z128" s="31" t="s">
        <v>1309</v>
      </c>
      <c r="AA128" s="38" t="s">
        <v>1306</v>
      </c>
      <c r="AB128" s="41"/>
      <c r="AC128" s="31" t="s">
        <v>1309</v>
      </c>
      <c r="AD128" s="38" t="s">
        <v>1306</v>
      </c>
      <c r="AE128" s="41"/>
      <c r="AF128" s="31" t="s">
        <v>1309</v>
      </c>
      <c r="AG128" s="38" t="s">
        <v>1306</v>
      </c>
      <c r="AH128" s="41"/>
      <c r="AI128" s="31" t="s">
        <v>1309</v>
      </c>
      <c r="AJ128" s="38" t="s">
        <v>1306</v>
      </c>
      <c r="AK128" s="41"/>
      <c r="AL128" s="31" t="s">
        <v>1309</v>
      </c>
      <c r="AM128" s="38" t="s">
        <v>1306</v>
      </c>
      <c r="AN128" s="41"/>
      <c r="AO128" s="31" t="s">
        <v>1309</v>
      </c>
      <c r="AP128" s="38" t="s">
        <v>1306</v>
      </c>
      <c r="AQ128" s="41"/>
      <c r="AR128" s="31" t="s">
        <v>1309</v>
      </c>
      <c r="AS128" s="38" t="s">
        <v>1306</v>
      </c>
      <c r="AT128" s="39"/>
      <c r="AU128" s="40"/>
    </row>
    <row r="129" spans="1:47" ht="12.95" customHeight="1" x14ac:dyDescent="0.2">
      <c r="A129" s="7" t="s">
        <v>310</v>
      </c>
      <c r="B129" s="42" t="s">
        <v>909</v>
      </c>
      <c r="C129" s="7" t="s">
        <v>311</v>
      </c>
      <c r="D129" s="43" t="s">
        <v>309</v>
      </c>
      <c r="E129" s="44" t="s">
        <v>312</v>
      </c>
      <c r="F129" s="45"/>
      <c r="G129" s="7">
        <v>7</v>
      </c>
      <c r="H129" s="36"/>
      <c r="I129" s="37"/>
      <c r="J129" s="41"/>
      <c r="K129" s="31" t="s">
        <v>1309</v>
      </c>
      <c r="L129" s="38" t="s">
        <v>1306</v>
      </c>
      <c r="M129" s="41"/>
      <c r="N129" s="31" t="s">
        <v>1309</v>
      </c>
      <c r="O129" s="38" t="s">
        <v>1306</v>
      </c>
      <c r="P129" s="41"/>
      <c r="Q129" s="31" t="s">
        <v>1309</v>
      </c>
      <c r="R129" s="38" t="s">
        <v>1306</v>
      </c>
      <c r="S129" s="41"/>
      <c r="T129" s="31" t="s">
        <v>1309</v>
      </c>
      <c r="U129" s="38" t="s">
        <v>1306</v>
      </c>
      <c r="V129" s="41"/>
      <c r="W129" s="31" t="s">
        <v>1309</v>
      </c>
      <c r="X129" s="38" t="s">
        <v>1306</v>
      </c>
      <c r="Y129" s="41"/>
      <c r="Z129" s="31" t="s">
        <v>1309</v>
      </c>
      <c r="AA129" s="38" t="s">
        <v>1306</v>
      </c>
      <c r="AB129" s="41"/>
      <c r="AC129" s="31" t="s">
        <v>1309</v>
      </c>
      <c r="AD129" s="38" t="s">
        <v>1306</v>
      </c>
      <c r="AE129" s="41"/>
      <c r="AF129" s="31" t="s">
        <v>1309</v>
      </c>
      <c r="AG129" s="38" t="s">
        <v>1306</v>
      </c>
      <c r="AH129" s="41"/>
      <c r="AI129" s="31" t="s">
        <v>1309</v>
      </c>
      <c r="AJ129" s="38" t="s">
        <v>1306</v>
      </c>
      <c r="AK129" s="41"/>
      <c r="AL129" s="31" t="s">
        <v>1309</v>
      </c>
      <c r="AM129" s="38" t="s">
        <v>1306</v>
      </c>
      <c r="AN129" s="41"/>
      <c r="AO129" s="31" t="s">
        <v>1309</v>
      </c>
      <c r="AP129" s="38" t="s">
        <v>1306</v>
      </c>
      <c r="AQ129" s="41"/>
      <c r="AR129" s="31" t="s">
        <v>1309</v>
      </c>
      <c r="AS129" s="38" t="s">
        <v>1306</v>
      </c>
      <c r="AT129" s="39"/>
      <c r="AU129" s="40"/>
    </row>
    <row r="130" spans="1:47" ht="12.95" customHeight="1" x14ac:dyDescent="0.2">
      <c r="A130" s="7" t="s">
        <v>188</v>
      </c>
      <c r="B130" s="42" t="s">
        <v>910</v>
      </c>
      <c r="C130" s="7" t="s">
        <v>189</v>
      </c>
      <c r="D130" s="43" t="s">
        <v>187</v>
      </c>
      <c r="E130" s="44" t="s">
        <v>190</v>
      </c>
      <c r="F130" s="45"/>
      <c r="G130" s="7">
        <v>1</v>
      </c>
      <c r="H130" s="36"/>
      <c r="I130" s="37"/>
      <c r="J130" s="41"/>
      <c r="K130" s="31" t="s">
        <v>1309</v>
      </c>
      <c r="L130" s="38" t="s">
        <v>1306</v>
      </c>
      <c r="M130" s="41"/>
      <c r="N130" s="31" t="s">
        <v>1309</v>
      </c>
      <c r="O130" s="38" t="s">
        <v>1306</v>
      </c>
      <c r="P130" s="41"/>
      <c r="Q130" s="31" t="s">
        <v>1309</v>
      </c>
      <c r="R130" s="38" t="s">
        <v>1306</v>
      </c>
      <c r="S130" s="41"/>
      <c r="T130" s="31" t="s">
        <v>1309</v>
      </c>
      <c r="U130" s="38" t="s">
        <v>1306</v>
      </c>
      <c r="V130" s="41"/>
      <c r="W130" s="31" t="s">
        <v>1309</v>
      </c>
      <c r="X130" s="38" t="s">
        <v>1306</v>
      </c>
      <c r="Y130" s="41"/>
      <c r="Z130" s="31" t="s">
        <v>1309</v>
      </c>
      <c r="AA130" s="38" t="s">
        <v>1306</v>
      </c>
      <c r="AB130" s="41"/>
      <c r="AC130" s="31" t="s">
        <v>1309</v>
      </c>
      <c r="AD130" s="38" t="s">
        <v>1306</v>
      </c>
      <c r="AE130" s="41"/>
      <c r="AF130" s="31" t="s">
        <v>1309</v>
      </c>
      <c r="AG130" s="38" t="s">
        <v>1306</v>
      </c>
      <c r="AH130" s="41"/>
      <c r="AI130" s="31" t="s">
        <v>1309</v>
      </c>
      <c r="AJ130" s="38" t="s">
        <v>1306</v>
      </c>
      <c r="AK130" s="41"/>
      <c r="AL130" s="31" t="s">
        <v>1309</v>
      </c>
      <c r="AM130" s="38" t="s">
        <v>1306</v>
      </c>
      <c r="AN130" s="41"/>
      <c r="AO130" s="31" t="s">
        <v>1309</v>
      </c>
      <c r="AP130" s="38" t="s">
        <v>1306</v>
      </c>
      <c r="AQ130" s="41"/>
      <c r="AR130" s="31" t="s">
        <v>1309</v>
      </c>
      <c r="AS130" s="38" t="s">
        <v>1306</v>
      </c>
      <c r="AT130" s="39"/>
      <c r="AU130" s="40"/>
    </row>
    <row r="131" spans="1:47" ht="12.95" customHeight="1" x14ac:dyDescent="0.2">
      <c r="A131" s="7" t="s">
        <v>157</v>
      </c>
      <c r="B131" s="42" t="s">
        <v>910</v>
      </c>
      <c r="C131" s="7" t="s">
        <v>158</v>
      </c>
      <c r="D131" s="43" t="s">
        <v>156</v>
      </c>
      <c r="E131" s="44" t="s">
        <v>159</v>
      </c>
      <c r="F131" s="45"/>
      <c r="G131" s="7">
        <v>1</v>
      </c>
      <c r="H131" s="36"/>
      <c r="I131" s="37"/>
      <c r="J131" s="41"/>
      <c r="K131" s="31" t="s">
        <v>1309</v>
      </c>
      <c r="L131" s="38" t="s">
        <v>1306</v>
      </c>
      <c r="M131" s="41"/>
      <c r="N131" s="31" t="s">
        <v>1309</v>
      </c>
      <c r="O131" s="38" t="s">
        <v>1306</v>
      </c>
      <c r="P131" s="41"/>
      <c r="Q131" s="31" t="s">
        <v>1309</v>
      </c>
      <c r="R131" s="38" t="s">
        <v>1306</v>
      </c>
      <c r="S131" s="41"/>
      <c r="T131" s="31" t="s">
        <v>1309</v>
      </c>
      <c r="U131" s="38" t="s">
        <v>1306</v>
      </c>
      <c r="V131" s="41"/>
      <c r="W131" s="31" t="s">
        <v>1309</v>
      </c>
      <c r="X131" s="38" t="s">
        <v>1306</v>
      </c>
      <c r="Y131" s="41"/>
      <c r="Z131" s="31" t="s">
        <v>1309</v>
      </c>
      <c r="AA131" s="38" t="s">
        <v>1306</v>
      </c>
      <c r="AB131" s="41"/>
      <c r="AC131" s="31" t="s">
        <v>1309</v>
      </c>
      <c r="AD131" s="38" t="s">
        <v>1306</v>
      </c>
      <c r="AE131" s="41"/>
      <c r="AF131" s="31" t="s">
        <v>1309</v>
      </c>
      <c r="AG131" s="38" t="s">
        <v>1306</v>
      </c>
      <c r="AH131" s="41"/>
      <c r="AI131" s="31" t="s">
        <v>1309</v>
      </c>
      <c r="AJ131" s="38" t="s">
        <v>1306</v>
      </c>
      <c r="AK131" s="41"/>
      <c r="AL131" s="31" t="s">
        <v>1309</v>
      </c>
      <c r="AM131" s="38" t="s">
        <v>1306</v>
      </c>
      <c r="AN131" s="41"/>
      <c r="AO131" s="31" t="s">
        <v>1309</v>
      </c>
      <c r="AP131" s="38" t="s">
        <v>1306</v>
      </c>
      <c r="AQ131" s="41"/>
      <c r="AR131" s="31" t="s">
        <v>1309</v>
      </c>
      <c r="AS131" s="38" t="s">
        <v>1306</v>
      </c>
      <c r="AT131" s="39"/>
      <c r="AU131" s="40"/>
    </row>
    <row r="132" spans="1:47" ht="12.95" customHeight="1" x14ac:dyDescent="0.2">
      <c r="A132" s="7" t="s">
        <v>419</v>
      </c>
      <c r="B132" s="42" t="s">
        <v>911</v>
      </c>
      <c r="C132" s="46" t="s">
        <v>420</v>
      </c>
      <c r="D132" s="43" t="s">
        <v>418</v>
      </c>
      <c r="E132" s="44" t="s">
        <v>421</v>
      </c>
      <c r="F132" s="45"/>
      <c r="G132" s="7">
        <v>1</v>
      </c>
      <c r="H132" s="36"/>
      <c r="I132" s="37"/>
      <c r="J132" s="41"/>
      <c r="K132" s="31" t="s">
        <v>1309</v>
      </c>
      <c r="L132" s="38" t="s">
        <v>1306</v>
      </c>
      <c r="M132" s="41"/>
      <c r="N132" s="31" t="s">
        <v>1309</v>
      </c>
      <c r="O132" s="38" t="s">
        <v>1306</v>
      </c>
      <c r="P132" s="41"/>
      <c r="Q132" s="31" t="s">
        <v>1309</v>
      </c>
      <c r="R132" s="38" t="s">
        <v>1306</v>
      </c>
      <c r="S132" s="41"/>
      <c r="T132" s="31" t="s">
        <v>1309</v>
      </c>
      <c r="U132" s="38" t="s">
        <v>1306</v>
      </c>
      <c r="V132" s="41"/>
      <c r="W132" s="31" t="s">
        <v>1309</v>
      </c>
      <c r="X132" s="38" t="s">
        <v>1306</v>
      </c>
      <c r="Y132" s="41"/>
      <c r="Z132" s="31" t="s">
        <v>1309</v>
      </c>
      <c r="AA132" s="38" t="s">
        <v>1306</v>
      </c>
      <c r="AB132" s="41"/>
      <c r="AC132" s="31" t="s">
        <v>1309</v>
      </c>
      <c r="AD132" s="38" t="s">
        <v>1306</v>
      </c>
      <c r="AE132" s="41"/>
      <c r="AF132" s="31" t="s">
        <v>1309</v>
      </c>
      <c r="AG132" s="38" t="s">
        <v>1306</v>
      </c>
      <c r="AH132" s="41"/>
      <c r="AI132" s="31" t="s">
        <v>1309</v>
      </c>
      <c r="AJ132" s="38" t="s">
        <v>1306</v>
      </c>
      <c r="AK132" s="41"/>
      <c r="AL132" s="31" t="s">
        <v>1309</v>
      </c>
      <c r="AM132" s="38" t="s">
        <v>1306</v>
      </c>
      <c r="AN132" s="41"/>
      <c r="AO132" s="31" t="s">
        <v>1309</v>
      </c>
      <c r="AP132" s="38" t="s">
        <v>1306</v>
      </c>
      <c r="AQ132" s="41"/>
      <c r="AR132" s="31" t="s">
        <v>1309</v>
      </c>
      <c r="AS132" s="38" t="s">
        <v>1306</v>
      </c>
      <c r="AT132" s="39"/>
      <c r="AU132" s="40"/>
    </row>
    <row r="133" spans="1:47" ht="12.95" customHeight="1" x14ac:dyDescent="0.2">
      <c r="A133" s="7" t="s">
        <v>243</v>
      </c>
      <c r="B133" s="42" t="s">
        <v>911</v>
      </c>
      <c r="C133" s="7" t="s">
        <v>244</v>
      </c>
      <c r="D133" s="43" t="s">
        <v>242</v>
      </c>
      <c r="E133" s="44" t="s">
        <v>245</v>
      </c>
      <c r="F133" s="45"/>
      <c r="G133" s="7">
        <v>1</v>
      </c>
      <c r="H133" s="36"/>
      <c r="I133" s="37"/>
      <c r="J133" s="41"/>
      <c r="K133" s="31" t="s">
        <v>1309</v>
      </c>
      <c r="L133" s="38" t="s">
        <v>1306</v>
      </c>
      <c r="M133" s="41"/>
      <c r="N133" s="31" t="s">
        <v>1309</v>
      </c>
      <c r="O133" s="38" t="s">
        <v>1306</v>
      </c>
      <c r="P133" s="41"/>
      <c r="Q133" s="31" t="s">
        <v>1309</v>
      </c>
      <c r="R133" s="38" t="s">
        <v>1306</v>
      </c>
      <c r="S133" s="41"/>
      <c r="T133" s="31" t="s">
        <v>1309</v>
      </c>
      <c r="U133" s="38" t="s">
        <v>1306</v>
      </c>
      <c r="V133" s="41"/>
      <c r="W133" s="31" t="s">
        <v>1309</v>
      </c>
      <c r="X133" s="38" t="s">
        <v>1306</v>
      </c>
      <c r="Y133" s="41"/>
      <c r="Z133" s="31" t="s">
        <v>1309</v>
      </c>
      <c r="AA133" s="38" t="s">
        <v>1306</v>
      </c>
      <c r="AB133" s="41"/>
      <c r="AC133" s="31" t="s">
        <v>1309</v>
      </c>
      <c r="AD133" s="38" t="s">
        <v>1306</v>
      </c>
      <c r="AE133" s="41"/>
      <c r="AF133" s="31" t="s">
        <v>1309</v>
      </c>
      <c r="AG133" s="38" t="s">
        <v>1306</v>
      </c>
      <c r="AH133" s="41"/>
      <c r="AI133" s="31" t="s">
        <v>1309</v>
      </c>
      <c r="AJ133" s="38" t="s">
        <v>1306</v>
      </c>
      <c r="AK133" s="41"/>
      <c r="AL133" s="31" t="s">
        <v>1309</v>
      </c>
      <c r="AM133" s="38" t="s">
        <v>1306</v>
      </c>
      <c r="AN133" s="41"/>
      <c r="AO133" s="31" t="s">
        <v>1309</v>
      </c>
      <c r="AP133" s="38" t="s">
        <v>1306</v>
      </c>
      <c r="AQ133" s="41"/>
      <c r="AR133" s="31" t="s">
        <v>1309</v>
      </c>
      <c r="AS133" s="38" t="s">
        <v>1306</v>
      </c>
      <c r="AT133" s="39"/>
      <c r="AU133" s="40"/>
    </row>
    <row r="134" spans="1:47" ht="12.95" customHeight="1" x14ac:dyDescent="0.2">
      <c r="A134" s="7" t="s">
        <v>70</v>
      </c>
      <c r="B134" s="42" t="s">
        <v>907</v>
      </c>
      <c r="C134" s="7" t="s">
        <v>71</v>
      </c>
      <c r="D134" s="43" t="s">
        <v>69</v>
      </c>
      <c r="E134" s="47" t="s">
        <v>72</v>
      </c>
      <c r="F134" s="45"/>
      <c r="G134" s="7">
        <v>1</v>
      </c>
      <c r="H134" s="36"/>
      <c r="I134" s="37"/>
      <c r="J134" s="41"/>
      <c r="K134" s="31" t="s">
        <v>1309</v>
      </c>
      <c r="L134" s="38" t="s">
        <v>1306</v>
      </c>
      <c r="M134" s="41"/>
      <c r="N134" s="31" t="s">
        <v>1309</v>
      </c>
      <c r="O134" s="38" t="s">
        <v>1306</v>
      </c>
      <c r="P134" s="41"/>
      <c r="Q134" s="31" t="s">
        <v>1309</v>
      </c>
      <c r="R134" s="38" t="s">
        <v>1306</v>
      </c>
      <c r="S134" s="41"/>
      <c r="T134" s="31" t="s">
        <v>1309</v>
      </c>
      <c r="U134" s="38" t="s">
        <v>1306</v>
      </c>
      <c r="V134" s="41"/>
      <c r="W134" s="31" t="s">
        <v>1309</v>
      </c>
      <c r="X134" s="38" t="s">
        <v>1306</v>
      </c>
      <c r="Y134" s="41"/>
      <c r="Z134" s="31" t="s">
        <v>1309</v>
      </c>
      <c r="AA134" s="38" t="s">
        <v>1306</v>
      </c>
      <c r="AB134" s="41"/>
      <c r="AC134" s="31" t="s">
        <v>1309</v>
      </c>
      <c r="AD134" s="38" t="s">
        <v>1306</v>
      </c>
      <c r="AE134" s="41"/>
      <c r="AF134" s="31" t="s">
        <v>1309</v>
      </c>
      <c r="AG134" s="38" t="s">
        <v>1306</v>
      </c>
      <c r="AH134" s="41"/>
      <c r="AI134" s="31" t="s">
        <v>1309</v>
      </c>
      <c r="AJ134" s="38" t="s">
        <v>1306</v>
      </c>
      <c r="AK134" s="41"/>
      <c r="AL134" s="31" t="s">
        <v>1309</v>
      </c>
      <c r="AM134" s="38" t="s">
        <v>1306</v>
      </c>
      <c r="AN134" s="41"/>
      <c r="AO134" s="31" t="s">
        <v>1309</v>
      </c>
      <c r="AP134" s="38" t="s">
        <v>1306</v>
      </c>
      <c r="AQ134" s="41"/>
      <c r="AR134" s="31" t="s">
        <v>1309</v>
      </c>
      <c r="AS134" s="38" t="s">
        <v>1306</v>
      </c>
      <c r="AT134" s="39"/>
      <c r="AU134" s="40"/>
    </row>
    <row r="135" spans="1:47" ht="12.95" customHeight="1" x14ac:dyDescent="0.2">
      <c r="A135" s="7" t="s">
        <v>24</v>
      </c>
      <c r="B135" s="42" t="s">
        <v>906</v>
      </c>
      <c r="C135" s="7" t="s">
        <v>25</v>
      </c>
      <c r="D135" s="43" t="s">
        <v>23</v>
      </c>
      <c r="E135" s="47" t="s">
        <v>26</v>
      </c>
      <c r="F135" s="45"/>
      <c r="G135" s="7">
        <v>9</v>
      </c>
      <c r="H135" s="36"/>
      <c r="I135" s="37"/>
      <c r="J135" s="41"/>
      <c r="K135" s="31" t="s">
        <v>1309</v>
      </c>
      <c r="L135" s="38" t="s">
        <v>1306</v>
      </c>
      <c r="M135" s="41"/>
      <c r="N135" s="31" t="s">
        <v>1309</v>
      </c>
      <c r="O135" s="38" t="s">
        <v>1306</v>
      </c>
      <c r="P135" s="41"/>
      <c r="Q135" s="31" t="s">
        <v>1309</v>
      </c>
      <c r="R135" s="38" t="s">
        <v>1306</v>
      </c>
      <c r="S135" s="41"/>
      <c r="T135" s="31" t="s">
        <v>1309</v>
      </c>
      <c r="U135" s="38" t="s">
        <v>1306</v>
      </c>
      <c r="V135" s="41"/>
      <c r="W135" s="31" t="s">
        <v>1309</v>
      </c>
      <c r="X135" s="38" t="s">
        <v>1306</v>
      </c>
      <c r="Y135" s="41"/>
      <c r="Z135" s="31" t="s">
        <v>1309</v>
      </c>
      <c r="AA135" s="38" t="s">
        <v>1306</v>
      </c>
      <c r="AB135" s="41"/>
      <c r="AC135" s="31" t="s">
        <v>1309</v>
      </c>
      <c r="AD135" s="38" t="s">
        <v>1306</v>
      </c>
      <c r="AE135" s="41"/>
      <c r="AF135" s="31" t="s">
        <v>1309</v>
      </c>
      <c r="AG135" s="38" t="s">
        <v>1306</v>
      </c>
      <c r="AH135" s="41"/>
      <c r="AI135" s="31" t="s">
        <v>1309</v>
      </c>
      <c r="AJ135" s="38" t="s">
        <v>1306</v>
      </c>
      <c r="AK135" s="41"/>
      <c r="AL135" s="31" t="s">
        <v>1309</v>
      </c>
      <c r="AM135" s="38" t="s">
        <v>1306</v>
      </c>
      <c r="AN135" s="41"/>
      <c r="AO135" s="31" t="s">
        <v>1309</v>
      </c>
      <c r="AP135" s="38" t="s">
        <v>1306</v>
      </c>
      <c r="AQ135" s="41"/>
      <c r="AR135" s="31" t="s">
        <v>1309</v>
      </c>
      <c r="AS135" s="38" t="s">
        <v>1306</v>
      </c>
      <c r="AT135" s="39"/>
      <c r="AU135" s="40"/>
    </row>
    <row r="136" spans="1:47" ht="12.95" customHeight="1" x14ac:dyDescent="0.2">
      <c r="A136" s="7" t="s">
        <v>988</v>
      </c>
      <c r="B136" s="42" t="s">
        <v>910</v>
      </c>
      <c r="C136" s="7" t="s">
        <v>68</v>
      </c>
      <c r="D136" s="43" t="s">
        <v>66</v>
      </c>
      <c r="E136" s="47" t="s">
        <v>757</v>
      </c>
      <c r="F136" s="45"/>
      <c r="G136" s="7">
        <v>2</v>
      </c>
      <c r="H136" s="36"/>
      <c r="I136" s="37"/>
      <c r="J136" s="41"/>
      <c r="K136" s="31" t="s">
        <v>1309</v>
      </c>
      <c r="L136" s="38" t="s">
        <v>1306</v>
      </c>
      <c r="M136" s="41"/>
      <c r="N136" s="31" t="s">
        <v>1309</v>
      </c>
      <c r="O136" s="38" t="s">
        <v>1306</v>
      </c>
      <c r="P136" s="41"/>
      <c r="Q136" s="31" t="s">
        <v>1309</v>
      </c>
      <c r="R136" s="38" t="s">
        <v>1306</v>
      </c>
      <c r="S136" s="41"/>
      <c r="T136" s="31" t="s">
        <v>1309</v>
      </c>
      <c r="U136" s="38" t="s">
        <v>1306</v>
      </c>
      <c r="V136" s="41"/>
      <c r="W136" s="31" t="s">
        <v>1309</v>
      </c>
      <c r="X136" s="38" t="s">
        <v>1306</v>
      </c>
      <c r="Y136" s="41"/>
      <c r="Z136" s="31" t="s">
        <v>1309</v>
      </c>
      <c r="AA136" s="38" t="s">
        <v>1306</v>
      </c>
      <c r="AB136" s="41"/>
      <c r="AC136" s="31" t="s">
        <v>1309</v>
      </c>
      <c r="AD136" s="38" t="s">
        <v>1306</v>
      </c>
      <c r="AE136" s="41"/>
      <c r="AF136" s="31" t="s">
        <v>1309</v>
      </c>
      <c r="AG136" s="38" t="s">
        <v>1306</v>
      </c>
      <c r="AH136" s="41"/>
      <c r="AI136" s="31" t="s">
        <v>1309</v>
      </c>
      <c r="AJ136" s="38" t="s">
        <v>1306</v>
      </c>
      <c r="AK136" s="41"/>
      <c r="AL136" s="31" t="s">
        <v>1309</v>
      </c>
      <c r="AM136" s="38" t="s">
        <v>1306</v>
      </c>
      <c r="AN136" s="41"/>
      <c r="AO136" s="31" t="s">
        <v>1309</v>
      </c>
      <c r="AP136" s="38" t="s">
        <v>1306</v>
      </c>
      <c r="AQ136" s="41"/>
      <c r="AR136" s="31" t="s">
        <v>1309</v>
      </c>
      <c r="AS136" s="38" t="s">
        <v>1306</v>
      </c>
      <c r="AT136" s="39"/>
      <c r="AU136" s="40"/>
    </row>
    <row r="137" spans="1:47" ht="12.95" customHeight="1" x14ac:dyDescent="0.2">
      <c r="A137" s="7" t="s">
        <v>52</v>
      </c>
      <c r="B137" s="42" t="s">
        <v>911</v>
      </c>
      <c r="C137" s="7" t="s">
        <v>53</v>
      </c>
      <c r="D137" s="43" t="s">
        <v>51</v>
      </c>
      <c r="E137" s="47" t="s">
        <v>642</v>
      </c>
      <c r="F137" s="45"/>
      <c r="G137" s="7">
        <v>1</v>
      </c>
      <c r="H137" s="36"/>
      <c r="I137" s="37"/>
      <c r="J137" s="41"/>
      <c r="K137" s="31" t="s">
        <v>1309</v>
      </c>
      <c r="L137" s="38" t="s">
        <v>1306</v>
      </c>
      <c r="M137" s="41"/>
      <c r="N137" s="31" t="s">
        <v>1309</v>
      </c>
      <c r="O137" s="38" t="s">
        <v>1306</v>
      </c>
      <c r="P137" s="41"/>
      <c r="Q137" s="31" t="s">
        <v>1309</v>
      </c>
      <c r="R137" s="38" t="s">
        <v>1306</v>
      </c>
      <c r="S137" s="41"/>
      <c r="T137" s="31" t="s">
        <v>1309</v>
      </c>
      <c r="U137" s="38" t="s">
        <v>1306</v>
      </c>
      <c r="V137" s="41"/>
      <c r="W137" s="31" t="s">
        <v>1309</v>
      </c>
      <c r="X137" s="38" t="s">
        <v>1306</v>
      </c>
      <c r="Y137" s="41"/>
      <c r="Z137" s="31" t="s">
        <v>1309</v>
      </c>
      <c r="AA137" s="38" t="s">
        <v>1306</v>
      </c>
      <c r="AB137" s="41"/>
      <c r="AC137" s="31" t="s">
        <v>1309</v>
      </c>
      <c r="AD137" s="38" t="s">
        <v>1306</v>
      </c>
      <c r="AE137" s="41"/>
      <c r="AF137" s="31" t="s">
        <v>1309</v>
      </c>
      <c r="AG137" s="38" t="s">
        <v>1306</v>
      </c>
      <c r="AH137" s="41"/>
      <c r="AI137" s="31" t="s">
        <v>1309</v>
      </c>
      <c r="AJ137" s="38" t="s">
        <v>1306</v>
      </c>
      <c r="AK137" s="41"/>
      <c r="AL137" s="31" t="s">
        <v>1309</v>
      </c>
      <c r="AM137" s="38" t="s">
        <v>1306</v>
      </c>
      <c r="AN137" s="41"/>
      <c r="AO137" s="31" t="s">
        <v>1309</v>
      </c>
      <c r="AP137" s="38" t="s">
        <v>1306</v>
      </c>
      <c r="AQ137" s="41"/>
      <c r="AR137" s="31" t="s">
        <v>1309</v>
      </c>
      <c r="AS137" s="38" t="s">
        <v>1306</v>
      </c>
      <c r="AT137" s="39"/>
      <c r="AU137" s="40"/>
    </row>
    <row r="138" spans="1:47" ht="12.95" customHeight="1" x14ac:dyDescent="0.2">
      <c r="A138" s="7" t="s">
        <v>989</v>
      </c>
      <c r="B138" s="42" t="s">
        <v>911</v>
      </c>
      <c r="C138" s="46" t="s">
        <v>453</v>
      </c>
      <c r="D138" s="46">
        <v>118</v>
      </c>
      <c r="E138" s="44" t="s">
        <v>454</v>
      </c>
      <c r="F138" s="45"/>
      <c r="G138" s="7">
        <v>1</v>
      </c>
      <c r="H138" s="36"/>
      <c r="I138" s="37"/>
      <c r="J138" s="41"/>
      <c r="K138" s="31" t="s">
        <v>1309</v>
      </c>
      <c r="L138" s="38" t="s">
        <v>1306</v>
      </c>
      <c r="M138" s="41"/>
      <c r="N138" s="31" t="s">
        <v>1309</v>
      </c>
      <c r="O138" s="38" t="s">
        <v>1306</v>
      </c>
      <c r="P138" s="41"/>
      <c r="Q138" s="31" t="s">
        <v>1309</v>
      </c>
      <c r="R138" s="38" t="s">
        <v>1306</v>
      </c>
      <c r="S138" s="41"/>
      <c r="T138" s="31" t="s">
        <v>1309</v>
      </c>
      <c r="U138" s="38" t="s">
        <v>1306</v>
      </c>
      <c r="V138" s="41"/>
      <c r="W138" s="31" t="s">
        <v>1309</v>
      </c>
      <c r="X138" s="38" t="s">
        <v>1306</v>
      </c>
      <c r="Y138" s="41"/>
      <c r="Z138" s="31" t="s">
        <v>1309</v>
      </c>
      <c r="AA138" s="38" t="s">
        <v>1306</v>
      </c>
      <c r="AB138" s="41"/>
      <c r="AC138" s="31" t="s">
        <v>1309</v>
      </c>
      <c r="AD138" s="38" t="s">
        <v>1306</v>
      </c>
      <c r="AE138" s="41"/>
      <c r="AF138" s="31" t="s">
        <v>1309</v>
      </c>
      <c r="AG138" s="38" t="s">
        <v>1306</v>
      </c>
      <c r="AH138" s="41"/>
      <c r="AI138" s="31" t="s">
        <v>1309</v>
      </c>
      <c r="AJ138" s="38" t="s">
        <v>1306</v>
      </c>
      <c r="AK138" s="41"/>
      <c r="AL138" s="31" t="s">
        <v>1309</v>
      </c>
      <c r="AM138" s="38" t="s">
        <v>1306</v>
      </c>
      <c r="AN138" s="41"/>
      <c r="AO138" s="31" t="s">
        <v>1309</v>
      </c>
      <c r="AP138" s="38" t="s">
        <v>1306</v>
      </c>
      <c r="AQ138" s="41"/>
      <c r="AR138" s="31" t="s">
        <v>1309</v>
      </c>
      <c r="AS138" s="38" t="s">
        <v>1306</v>
      </c>
      <c r="AT138" s="39"/>
      <c r="AU138" s="40"/>
    </row>
    <row r="139" spans="1:47" ht="12.95" customHeight="1" x14ac:dyDescent="0.2">
      <c r="A139" s="7" t="s">
        <v>138</v>
      </c>
      <c r="B139" s="50" t="s">
        <v>910</v>
      </c>
      <c r="C139" s="7" t="s">
        <v>139</v>
      </c>
      <c r="D139" s="43" t="s">
        <v>137</v>
      </c>
      <c r="E139" s="44" t="s">
        <v>140</v>
      </c>
      <c r="F139" s="45"/>
      <c r="G139" s="7">
        <v>2</v>
      </c>
      <c r="H139" s="36"/>
      <c r="I139" s="37"/>
      <c r="J139" s="41"/>
      <c r="K139" s="31" t="s">
        <v>1309</v>
      </c>
      <c r="L139" s="38" t="s">
        <v>1306</v>
      </c>
      <c r="M139" s="41"/>
      <c r="N139" s="31" t="s">
        <v>1309</v>
      </c>
      <c r="O139" s="38" t="s">
        <v>1306</v>
      </c>
      <c r="P139" s="41"/>
      <c r="Q139" s="31" t="s">
        <v>1309</v>
      </c>
      <c r="R139" s="38" t="s">
        <v>1306</v>
      </c>
      <c r="S139" s="41"/>
      <c r="T139" s="31" t="s">
        <v>1309</v>
      </c>
      <c r="U139" s="38" t="s">
        <v>1306</v>
      </c>
      <c r="V139" s="41"/>
      <c r="W139" s="31" t="s">
        <v>1309</v>
      </c>
      <c r="X139" s="38" t="s">
        <v>1306</v>
      </c>
      <c r="Y139" s="41"/>
      <c r="Z139" s="31" t="s">
        <v>1309</v>
      </c>
      <c r="AA139" s="38" t="s">
        <v>1306</v>
      </c>
      <c r="AB139" s="41"/>
      <c r="AC139" s="31" t="s">
        <v>1309</v>
      </c>
      <c r="AD139" s="38" t="s">
        <v>1306</v>
      </c>
      <c r="AE139" s="41"/>
      <c r="AF139" s="31" t="s">
        <v>1309</v>
      </c>
      <c r="AG139" s="38" t="s">
        <v>1306</v>
      </c>
      <c r="AH139" s="41"/>
      <c r="AI139" s="31" t="s">
        <v>1309</v>
      </c>
      <c r="AJ139" s="38" t="s">
        <v>1306</v>
      </c>
      <c r="AK139" s="41"/>
      <c r="AL139" s="31" t="s">
        <v>1309</v>
      </c>
      <c r="AM139" s="38" t="s">
        <v>1306</v>
      </c>
      <c r="AN139" s="41"/>
      <c r="AO139" s="31" t="s">
        <v>1309</v>
      </c>
      <c r="AP139" s="38" t="s">
        <v>1306</v>
      </c>
      <c r="AQ139" s="41"/>
      <c r="AR139" s="31" t="s">
        <v>1309</v>
      </c>
      <c r="AS139" s="38" t="s">
        <v>1306</v>
      </c>
      <c r="AT139" s="39"/>
      <c r="AU139" s="40"/>
    </row>
    <row r="140" spans="1:47" ht="12.95" customHeight="1" x14ac:dyDescent="0.2">
      <c r="A140" s="7" t="s">
        <v>470</v>
      </c>
      <c r="B140" s="42" t="s">
        <v>918</v>
      </c>
      <c r="C140" s="46" t="s">
        <v>471</v>
      </c>
      <c r="D140" s="46">
        <v>124</v>
      </c>
      <c r="E140" s="44" t="s">
        <v>640</v>
      </c>
      <c r="F140" s="45"/>
      <c r="G140" s="7">
        <v>1</v>
      </c>
      <c r="H140" s="36"/>
      <c r="I140" s="37"/>
      <c r="J140" s="41"/>
      <c r="K140" s="31" t="s">
        <v>1309</v>
      </c>
      <c r="L140" s="38" t="s">
        <v>1306</v>
      </c>
      <c r="M140" s="41"/>
      <c r="N140" s="31" t="s">
        <v>1309</v>
      </c>
      <c r="O140" s="38" t="s">
        <v>1306</v>
      </c>
      <c r="P140" s="41"/>
      <c r="Q140" s="31" t="s">
        <v>1309</v>
      </c>
      <c r="R140" s="38" t="s">
        <v>1306</v>
      </c>
      <c r="S140" s="41"/>
      <c r="T140" s="31" t="s">
        <v>1309</v>
      </c>
      <c r="U140" s="38" t="s">
        <v>1306</v>
      </c>
      <c r="V140" s="41"/>
      <c r="W140" s="31" t="s">
        <v>1309</v>
      </c>
      <c r="X140" s="38" t="s">
        <v>1306</v>
      </c>
      <c r="Y140" s="41"/>
      <c r="Z140" s="31" t="s">
        <v>1309</v>
      </c>
      <c r="AA140" s="38" t="s">
        <v>1306</v>
      </c>
      <c r="AB140" s="41"/>
      <c r="AC140" s="31" t="s">
        <v>1309</v>
      </c>
      <c r="AD140" s="38" t="s">
        <v>1306</v>
      </c>
      <c r="AE140" s="41"/>
      <c r="AF140" s="31" t="s">
        <v>1309</v>
      </c>
      <c r="AG140" s="38" t="s">
        <v>1306</v>
      </c>
      <c r="AH140" s="41"/>
      <c r="AI140" s="31" t="s">
        <v>1309</v>
      </c>
      <c r="AJ140" s="38" t="s">
        <v>1306</v>
      </c>
      <c r="AK140" s="41"/>
      <c r="AL140" s="31" t="s">
        <v>1309</v>
      </c>
      <c r="AM140" s="38" t="s">
        <v>1306</v>
      </c>
      <c r="AN140" s="41"/>
      <c r="AO140" s="31" t="s">
        <v>1309</v>
      </c>
      <c r="AP140" s="38" t="s">
        <v>1306</v>
      </c>
      <c r="AQ140" s="41"/>
      <c r="AR140" s="31" t="s">
        <v>1309</v>
      </c>
      <c r="AS140" s="38" t="s">
        <v>1306</v>
      </c>
      <c r="AT140" s="39"/>
      <c r="AU140" s="40"/>
    </row>
    <row r="141" spans="1:47" ht="12.95" customHeight="1" x14ac:dyDescent="0.2">
      <c r="A141" s="7" t="s">
        <v>395</v>
      </c>
      <c r="B141" s="42" t="s">
        <v>920</v>
      </c>
      <c r="C141" s="46" t="s">
        <v>396</v>
      </c>
      <c r="D141" s="43" t="s">
        <v>394</v>
      </c>
      <c r="E141" s="44" t="s">
        <v>397</v>
      </c>
      <c r="F141" s="45"/>
      <c r="G141" s="7">
        <v>2</v>
      </c>
      <c r="H141" s="36"/>
      <c r="I141" s="37"/>
      <c r="J141" s="41"/>
      <c r="K141" s="31" t="s">
        <v>1309</v>
      </c>
      <c r="L141" s="38" t="s">
        <v>1306</v>
      </c>
      <c r="M141" s="41"/>
      <c r="N141" s="31" t="s">
        <v>1309</v>
      </c>
      <c r="O141" s="38" t="s">
        <v>1306</v>
      </c>
      <c r="P141" s="41"/>
      <c r="Q141" s="31" t="s">
        <v>1309</v>
      </c>
      <c r="R141" s="38" t="s">
        <v>1306</v>
      </c>
      <c r="S141" s="41"/>
      <c r="T141" s="31" t="s">
        <v>1309</v>
      </c>
      <c r="U141" s="38" t="s">
        <v>1306</v>
      </c>
      <c r="V141" s="41"/>
      <c r="W141" s="31" t="s">
        <v>1309</v>
      </c>
      <c r="X141" s="38" t="s">
        <v>1306</v>
      </c>
      <c r="Y141" s="41"/>
      <c r="Z141" s="31" t="s">
        <v>1309</v>
      </c>
      <c r="AA141" s="38" t="s">
        <v>1306</v>
      </c>
      <c r="AB141" s="41"/>
      <c r="AC141" s="31" t="s">
        <v>1309</v>
      </c>
      <c r="AD141" s="38" t="s">
        <v>1306</v>
      </c>
      <c r="AE141" s="41"/>
      <c r="AF141" s="31" t="s">
        <v>1309</v>
      </c>
      <c r="AG141" s="38" t="s">
        <v>1306</v>
      </c>
      <c r="AH141" s="41"/>
      <c r="AI141" s="31" t="s">
        <v>1309</v>
      </c>
      <c r="AJ141" s="38" t="s">
        <v>1306</v>
      </c>
      <c r="AK141" s="41"/>
      <c r="AL141" s="31" t="s">
        <v>1309</v>
      </c>
      <c r="AM141" s="38" t="s">
        <v>1306</v>
      </c>
      <c r="AN141" s="41"/>
      <c r="AO141" s="31" t="s">
        <v>1309</v>
      </c>
      <c r="AP141" s="38" t="s">
        <v>1306</v>
      </c>
      <c r="AQ141" s="41"/>
      <c r="AR141" s="31" t="s">
        <v>1309</v>
      </c>
      <c r="AS141" s="38" t="s">
        <v>1306</v>
      </c>
      <c r="AT141" s="39"/>
      <c r="AU141" s="40"/>
    </row>
    <row r="142" spans="1:47" ht="12.95" customHeight="1" x14ac:dyDescent="0.2">
      <c r="A142" s="7" t="s">
        <v>491</v>
      </c>
      <c r="B142" s="42" t="s">
        <v>912</v>
      </c>
      <c r="C142" s="46" t="s">
        <v>492</v>
      </c>
      <c r="D142" s="46">
        <v>132</v>
      </c>
      <c r="E142" s="44" t="s">
        <v>493</v>
      </c>
      <c r="F142" s="45"/>
      <c r="G142" s="46">
        <v>1</v>
      </c>
      <c r="H142" s="36"/>
      <c r="I142" s="37"/>
      <c r="J142" s="41"/>
      <c r="K142" s="31" t="s">
        <v>1309</v>
      </c>
      <c r="L142" s="38" t="s">
        <v>1306</v>
      </c>
      <c r="M142" s="41"/>
      <c r="N142" s="31" t="s">
        <v>1309</v>
      </c>
      <c r="O142" s="38" t="s">
        <v>1306</v>
      </c>
      <c r="P142" s="41"/>
      <c r="Q142" s="31" t="s">
        <v>1309</v>
      </c>
      <c r="R142" s="38" t="s">
        <v>1306</v>
      </c>
      <c r="S142" s="41"/>
      <c r="T142" s="31" t="s">
        <v>1309</v>
      </c>
      <c r="U142" s="38" t="s">
        <v>1306</v>
      </c>
      <c r="V142" s="41"/>
      <c r="W142" s="31" t="s">
        <v>1309</v>
      </c>
      <c r="X142" s="38" t="s">
        <v>1306</v>
      </c>
      <c r="Y142" s="41"/>
      <c r="Z142" s="31" t="s">
        <v>1309</v>
      </c>
      <c r="AA142" s="38" t="s">
        <v>1306</v>
      </c>
      <c r="AB142" s="41"/>
      <c r="AC142" s="31" t="s">
        <v>1309</v>
      </c>
      <c r="AD142" s="38" t="s">
        <v>1306</v>
      </c>
      <c r="AE142" s="41"/>
      <c r="AF142" s="31" t="s">
        <v>1309</v>
      </c>
      <c r="AG142" s="38" t="s">
        <v>1306</v>
      </c>
      <c r="AH142" s="41"/>
      <c r="AI142" s="31" t="s">
        <v>1309</v>
      </c>
      <c r="AJ142" s="38" t="s">
        <v>1306</v>
      </c>
      <c r="AK142" s="41"/>
      <c r="AL142" s="31" t="s">
        <v>1309</v>
      </c>
      <c r="AM142" s="38" t="s">
        <v>1306</v>
      </c>
      <c r="AN142" s="41"/>
      <c r="AO142" s="31" t="s">
        <v>1309</v>
      </c>
      <c r="AP142" s="38" t="s">
        <v>1306</v>
      </c>
      <c r="AQ142" s="41"/>
      <c r="AR142" s="31" t="s">
        <v>1309</v>
      </c>
      <c r="AS142" s="38" t="s">
        <v>1306</v>
      </c>
      <c r="AT142" s="39"/>
      <c r="AU142" s="40"/>
    </row>
    <row r="143" spans="1:47" ht="12.95" customHeight="1" x14ac:dyDescent="0.2">
      <c r="A143" s="7" t="s">
        <v>145</v>
      </c>
      <c r="B143" s="42" t="s">
        <v>910</v>
      </c>
      <c r="C143" s="7" t="s">
        <v>146</v>
      </c>
      <c r="D143" s="43" t="s">
        <v>144</v>
      </c>
      <c r="E143" s="44" t="s">
        <v>147</v>
      </c>
      <c r="F143" s="45"/>
      <c r="G143" s="7">
        <v>2</v>
      </c>
      <c r="H143" s="36"/>
      <c r="I143" s="37"/>
      <c r="J143" s="41"/>
      <c r="K143" s="31" t="s">
        <v>1309</v>
      </c>
      <c r="L143" s="38" t="s">
        <v>1306</v>
      </c>
      <c r="M143" s="41"/>
      <c r="N143" s="31" t="s">
        <v>1309</v>
      </c>
      <c r="O143" s="38" t="s">
        <v>1306</v>
      </c>
      <c r="P143" s="41"/>
      <c r="Q143" s="31" t="s">
        <v>1309</v>
      </c>
      <c r="R143" s="38" t="s">
        <v>1306</v>
      </c>
      <c r="S143" s="41"/>
      <c r="T143" s="31" t="s">
        <v>1309</v>
      </c>
      <c r="U143" s="38" t="s">
        <v>1306</v>
      </c>
      <c r="V143" s="41"/>
      <c r="W143" s="31" t="s">
        <v>1309</v>
      </c>
      <c r="X143" s="38" t="s">
        <v>1306</v>
      </c>
      <c r="Y143" s="41"/>
      <c r="Z143" s="31" t="s">
        <v>1309</v>
      </c>
      <c r="AA143" s="38" t="s">
        <v>1306</v>
      </c>
      <c r="AB143" s="41"/>
      <c r="AC143" s="31" t="s">
        <v>1309</v>
      </c>
      <c r="AD143" s="38" t="s">
        <v>1306</v>
      </c>
      <c r="AE143" s="41"/>
      <c r="AF143" s="31" t="s">
        <v>1309</v>
      </c>
      <c r="AG143" s="38" t="s">
        <v>1306</v>
      </c>
      <c r="AH143" s="41"/>
      <c r="AI143" s="31" t="s">
        <v>1309</v>
      </c>
      <c r="AJ143" s="38" t="s">
        <v>1306</v>
      </c>
      <c r="AK143" s="41"/>
      <c r="AL143" s="31" t="s">
        <v>1309</v>
      </c>
      <c r="AM143" s="38" t="s">
        <v>1306</v>
      </c>
      <c r="AN143" s="41"/>
      <c r="AO143" s="31" t="s">
        <v>1309</v>
      </c>
      <c r="AP143" s="38" t="s">
        <v>1306</v>
      </c>
      <c r="AQ143" s="41"/>
      <c r="AR143" s="31" t="s">
        <v>1309</v>
      </c>
      <c r="AS143" s="38" t="s">
        <v>1306</v>
      </c>
      <c r="AT143" s="39"/>
      <c r="AU143" s="40"/>
    </row>
    <row r="144" spans="1:47" ht="12.95" customHeight="1" x14ac:dyDescent="0.2">
      <c r="A144" s="7" t="s">
        <v>990</v>
      </c>
      <c r="B144" s="42" t="s">
        <v>914</v>
      </c>
      <c r="C144" s="7" t="s">
        <v>248</v>
      </c>
      <c r="D144" s="43" t="s">
        <v>246</v>
      </c>
      <c r="E144" s="44" t="s">
        <v>249</v>
      </c>
      <c r="F144" s="45"/>
      <c r="G144" s="7">
        <v>1</v>
      </c>
      <c r="H144" s="36"/>
      <c r="I144" s="37"/>
      <c r="J144" s="41"/>
      <c r="K144" s="31" t="s">
        <v>1309</v>
      </c>
      <c r="L144" s="38" t="s">
        <v>1306</v>
      </c>
      <c r="M144" s="41"/>
      <c r="N144" s="31" t="s">
        <v>1309</v>
      </c>
      <c r="O144" s="38" t="s">
        <v>1306</v>
      </c>
      <c r="P144" s="41"/>
      <c r="Q144" s="31" t="s">
        <v>1309</v>
      </c>
      <c r="R144" s="38" t="s">
        <v>1306</v>
      </c>
      <c r="S144" s="41"/>
      <c r="T144" s="31" t="s">
        <v>1309</v>
      </c>
      <c r="U144" s="38" t="s">
        <v>1306</v>
      </c>
      <c r="V144" s="41"/>
      <c r="W144" s="31" t="s">
        <v>1309</v>
      </c>
      <c r="X144" s="38" t="s">
        <v>1306</v>
      </c>
      <c r="Y144" s="41"/>
      <c r="Z144" s="31" t="s">
        <v>1309</v>
      </c>
      <c r="AA144" s="38" t="s">
        <v>1306</v>
      </c>
      <c r="AB144" s="41"/>
      <c r="AC144" s="31" t="s">
        <v>1309</v>
      </c>
      <c r="AD144" s="38" t="s">
        <v>1306</v>
      </c>
      <c r="AE144" s="41"/>
      <c r="AF144" s="31" t="s">
        <v>1309</v>
      </c>
      <c r="AG144" s="38" t="s">
        <v>1306</v>
      </c>
      <c r="AH144" s="41"/>
      <c r="AI144" s="31" t="s">
        <v>1309</v>
      </c>
      <c r="AJ144" s="38" t="s">
        <v>1306</v>
      </c>
      <c r="AK144" s="41"/>
      <c r="AL144" s="31" t="s">
        <v>1309</v>
      </c>
      <c r="AM144" s="38" t="s">
        <v>1306</v>
      </c>
      <c r="AN144" s="41"/>
      <c r="AO144" s="31" t="s">
        <v>1309</v>
      </c>
      <c r="AP144" s="38" t="s">
        <v>1306</v>
      </c>
      <c r="AQ144" s="41"/>
      <c r="AR144" s="31" t="s">
        <v>1309</v>
      </c>
      <c r="AS144" s="38" t="s">
        <v>1306</v>
      </c>
      <c r="AT144" s="39"/>
      <c r="AU144" s="40"/>
    </row>
    <row r="145" spans="1:47" ht="12.95" customHeight="1" x14ac:dyDescent="0.2">
      <c r="A145" s="7" t="s">
        <v>991</v>
      </c>
      <c r="B145" s="42" t="s">
        <v>907</v>
      </c>
      <c r="C145" s="46" t="s">
        <v>601</v>
      </c>
      <c r="D145" s="46">
        <v>171</v>
      </c>
      <c r="E145" s="44" t="s">
        <v>602</v>
      </c>
      <c r="F145" s="45"/>
      <c r="G145" s="46">
        <v>1</v>
      </c>
      <c r="H145" s="36"/>
      <c r="I145" s="37"/>
      <c r="J145" s="41"/>
      <c r="K145" s="31" t="s">
        <v>1309</v>
      </c>
      <c r="L145" s="38" t="s">
        <v>1306</v>
      </c>
      <c r="M145" s="41"/>
      <c r="N145" s="31" t="s">
        <v>1309</v>
      </c>
      <c r="O145" s="38" t="s">
        <v>1306</v>
      </c>
      <c r="P145" s="41"/>
      <c r="Q145" s="31" t="s">
        <v>1309</v>
      </c>
      <c r="R145" s="38" t="s">
        <v>1306</v>
      </c>
      <c r="S145" s="41"/>
      <c r="T145" s="31" t="s">
        <v>1309</v>
      </c>
      <c r="U145" s="38" t="s">
        <v>1306</v>
      </c>
      <c r="V145" s="41"/>
      <c r="W145" s="31" t="s">
        <v>1309</v>
      </c>
      <c r="X145" s="38" t="s">
        <v>1306</v>
      </c>
      <c r="Y145" s="41"/>
      <c r="Z145" s="31" t="s">
        <v>1309</v>
      </c>
      <c r="AA145" s="38" t="s">
        <v>1306</v>
      </c>
      <c r="AB145" s="41"/>
      <c r="AC145" s="31" t="s">
        <v>1309</v>
      </c>
      <c r="AD145" s="38" t="s">
        <v>1306</v>
      </c>
      <c r="AE145" s="41"/>
      <c r="AF145" s="31" t="s">
        <v>1309</v>
      </c>
      <c r="AG145" s="38" t="s">
        <v>1306</v>
      </c>
      <c r="AH145" s="41"/>
      <c r="AI145" s="31" t="s">
        <v>1309</v>
      </c>
      <c r="AJ145" s="38" t="s">
        <v>1306</v>
      </c>
      <c r="AK145" s="41"/>
      <c r="AL145" s="31" t="s">
        <v>1309</v>
      </c>
      <c r="AM145" s="38" t="s">
        <v>1306</v>
      </c>
      <c r="AN145" s="41"/>
      <c r="AO145" s="31" t="s">
        <v>1309</v>
      </c>
      <c r="AP145" s="38" t="s">
        <v>1306</v>
      </c>
      <c r="AQ145" s="41"/>
      <c r="AR145" s="31" t="s">
        <v>1309</v>
      </c>
      <c r="AS145" s="38" t="s">
        <v>1306</v>
      </c>
      <c r="AT145" s="39"/>
      <c r="AU145" s="40"/>
    </row>
    <row r="146" spans="1:47" ht="12.95" customHeight="1" x14ac:dyDescent="0.2">
      <c r="A146" s="7" t="s">
        <v>992</v>
      </c>
      <c r="B146" s="42" t="s">
        <v>918</v>
      </c>
      <c r="C146" s="7" t="s">
        <v>240</v>
      </c>
      <c r="D146" s="43" t="s">
        <v>238</v>
      </c>
      <c r="E146" s="44" t="s">
        <v>241</v>
      </c>
      <c r="F146" s="45"/>
      <c r="G146" s="7">
        <v>1</v>
      </c>
      <c r="H146" s="36"/>
      <c r="I146" s="37"/>
      <c r="J146" s="41"/>
      <c r="K146" s="31" t="s">
        <v>1309</v>
      </c>
      <c r="L146" s="38" t="s">
        <v>1306</v>
      </c>
      <c r="M146" s="41"/>
      <c r="N146" s="31" t="s">
        <v>1309</v>
      </c>
      <c r="O146" s="38" t="s">
        <v>1306</v>
      </c>
      <c r="P146" s="41"/>
      <c r="Q146" s="31" t="s">
        <v>1309</v>
      </c>
      <c r="R146" s="38" t="s">
        <v>1306</v>
      </c>
      <c r="S146" s="41"/>
      <c r="T146" s="31" t="s">
        <v>1309</v>
      </c>
      <c r="U146" s="38" t="s">
        <v>1306</v>
      </c>
      <c r="V146" s="41"/>
      <c r="W146" s="31" t="s">
        <v>1309</v>
      </c>
      <c r="X146" s="38" t="s">
        <v>1306</v>
      </c>
      <c r="Y146" s="41"/>
      <c r="Z146" s="31" t="s">
        <v>1309</v>
      </c>
      <c r="AA146" s="38" t="s">
        <v>1306</v>
      </c>
      <c r="AB146" s="41"/>
      <c r="AC146" s="31" t="s">
        <v>1309</v>
      </c>
      <c r="AD146" s="38" t="s">
        <v>1306</v>
      </c>
      <c r="AE146" s="41"/>
      <c r="AF146" s="31" t="s">
        <v>1309</v>
      </c>
      <c r="AG146" s="38" t="s">
        <v>1306</v>
      </c>
      <c r="AH146" s="41"/>
      <c r="AI146" s="31" t="s">
        <v>1309</v>
      </c>
      <c r="AJ146" s="38" t="s">
        <v>1306</v>
      </c>
      <c r="AK146" s="41"/>
      <c r="AL146" s="31" t="s">
        <v>1309</v>
      </c>
      <c r="AM146" s="38" t="s">
        <v>1306</v>
      </c>
      <c r="AN146" s="41"/>
      <c r="AO146" s="31" t="s">
        <v>1309</v>
      </c>
      <c r="AP146" s="38" t="s">
        <v>1306</v>
      </c>
      <c r="AQ146" s="41"/>
      <c r="AR146" s="31" t="s">
        <v>1309</v>
      </c>
      <c r="AS146" s="38" t="s">
        <v>1306</v>
      </c>
      <c r="AT146" s="39"/>
      <c r="AU146" s="40"/>
    </row>
    <row r="147" spans="1:47" ht="12.95" customHeight="1" x14ac:dyDescent="0.2">
      <c r="A147" s="7" t="s">
        <v>993</v>
      </c>
      <c r="B147" s="42" t="s">
        <v>914</v>
      </c>
      <c r="C147" s="46" t="s">
        <v>510</v>
      </c>
      <c r="D147" s="46">
        <v>138</v>
      </c>
      <c r="E147" s="44" t="s">
        <v>511</v>
      </c>
      <c r="F147" s="45"/>
      <c r="G147" s="46">
        <v>1</v>
      </c>
      <c r="H147" s="36"/>
      <c r="I147" s="37"/>
      <c r="J147" s="41"/>
      <c r="K147" s="31" t="s">
        <v>1309</v>
      </c>
      <c r="L147" s="38" t="s">
        <v>1306</v>
      </c>
      <c r="M147" s="41"/>
      <c r="N147" s="31" t="s">
        <v>1309</v>
      </c>
      <c r="O147" s="38" t="s">
        <v>1306</v>
      </c>
      <c r="P147" s="41"/>
      <c r="Q147" s="31" t="s">
        <v>1309</v>
      </c>
      <c r="R147" s="38" t="s">
        <v>1306</v>
      </c>
      <c r="S147" s="41"/>
      <c r="T147" s="31" t="s">
        <v>1309</v>
      </c>
      <c r="U147" s="38" t="s">
        <v>1306</v>
      </c>
      <c r="V147" s="41"/>
      <c r="W147" s="31" t="s">
        <v>1309</v>
      </c>
      <c r="X147" s="38" t="s">
        <v>1306</v>
      </c>
      <c r="Y147" s="41"/>
      <c r="Z147" s="31" t="s">
        <v>1309</v>
      </c>
      <c r="AA147" s="38" t="s">
        <v>1306</v>
      </c>
      <c r="AB147" s="41"/>
      <c r="AC147" s="31" t="s">
        <v>1309</v>
      </c>
      <c r="AD147" s="38" t="s">
        <v>1306</v>
      </c>
      <c r="AE147" s="41"/>
      <c r="AF147" s="31" t="s">
        <v>1309</v>
      </c>
      <c r="AG147" s="38" t="s">
        <v>1306</v>
      </c>
      <c r="AH147" s="41"/>
      <c r="AI147" s="31" t="s">
        <v>1309</v>
      </c>
      <c r="AJ147" s="38" t="s">
        <v>1306</v>
      </c>
      <c r="AK147" s="41"/>
      <c r="AL147" s="31" t="s">
        <v>1309</v>
      </c>
      <c r="AM147" s="38" t="s">
        <v>1306</v>
      </c>
      <c r="AN147" s="41"/>
      <c r="AO147" s="31" t="s">
        <v>1309</v>
      </c>
      <c r="AP147" s="38" t="s">
        <v>1306</v>
      </c>
      <c r="AQ147" s="41"/>
      <c r="AR147" s="31" t="s">
        <v>1309</v>
      </c>
      <c r="AS147" s="38" t="s">
        <v>1306</v>
      </c>
      <c r="AT147" s="39"/>
      <c r="AU147" s="40"/>
    </row>
    <row r="148" spans="1:47" ht="12.95" customHeight="1" x14ac:dyDescent="0.2">
      <c r="A148" s="7" t="s">
        <v>994</v>
      </c>
      <c r="B148" s="42" t="s">
        <v>909</v>
      </c>
      <c r="C148" s="46" t="s">
        <v>462</v>
      </c>
      <c r="D148" s="46">
        <v>121</v>
      </c>
      <c r="E148" s="44" t="s">
        <v>463</v>
      </c>
      <c r="F148" s="45"/>
      <c r="G148" s="7">
        <v>1</v>
      </c>
      <c r="H148" s="36"/>
      <c r="I148" s="37"/>
      <c r="J148" s="41"/>
      <c r="K148" s="31" t="s">
        <v>1309</v>
      </c>
      <c r="L148" s="38" t="s">
        <v>1306</v>
      </c>
      <c r="M148" s="41"/>
      <c r="N148" s="31" t="s">
        <v>1309</v>
      </c>
      <c r="O148" s="38" t="s">
        <v>1306</v>
      </c>
      <c r="P148" s="41"/>
      <c r="Q148" s="31" t="s">
        <v>1309</v>
      </c>
      <c r="R148" s="38" t="s">
        <v>1306</v>
      </c>
      <c r="S148" s="41"/>
      <c r="T148" s="31" t="s">
        <v>1309</v>
      </c>
      <c r="U148" s="38" t="s">
        <v>1306</v>
      </c>
      <c r="V148" s="41"/>
      <c r="W148" s="31" t="s">
        <v>1309</v>
      </c>
      <c r="X148" s="38" t="s">
        <v>1306</v>
      </c>
      <c r="Y148" s="41"/>
      <c r="Z148" s="31" t="s">
        <v>1309</v>
      </c>
      <c r="AA148" s="38" t="s">
        <v>1306</v>
      </c>
      <c r="AB148" s="41"/>
      <c r="AC148" s="31" t="s">
        <v>1309</v>
      </c>
      <c r="AD148" s="38" t="s">
        <v>1306</v>
      </c>
      <c r="AE148" s="41"/>
      <c r="AF148" s="31" t="s">
        <v>1309</v>
      </c>
      <c r="AG148" s="38" t="s">
        <v>1306</v>
      </c>
      <c r="AH148" s="41"/>
      <c r="AI148" s="31" t="s">
        <v>1309</v>
      </c>
      <c r="AJ148" s="38" t="s">
        <v>1306</v>
      </c>
      <c r="AK148" s="41"/>
      <c r="AL148" s="31" t="s">
        <v>1309</v>
      </c>
      <c r="AM148" s="38" t="s">
        <v>1306</v>
      </c>
      <c r="AN148" s="41"/>
      <c r="AO148" s="31" t="s">
        <v>1309</v>
      </c>
      <c r="AP148" s="38" t="s">
        <v>1306</v>
      </c>
      <c r="AQ148" s="41"/>
      <c r="AR148" s="31" t="s">
        <v>1309</v>
      </c>
      <c r="AS148" s="38" t="s">
        <v>1306</v>
      </c>
      <c r="AT148" s="39"/>
      <c r="AU148" s="40"/>
    </row>
    <row r="149" spans="1:47" ht="12.95" customHeight="1" x14ac:dyDescent="0.2">
      <c r="A149" s="7" t="s">
        <v>995</v>
      </c>
      <c r="B149" s="42" t="s">
        <v>918</v>
      </c>
      <c r="C149" s="46" t="s">
        <v>592</v>
      </c>
      <c r="D149" s="46">
        <v>168</v>
      </c>
      <c r="E149" s="44" t="s">
        <v>593</v>
      </c>
      <c r="F149" s="45"/>
      <c r="G149" s="46">
        <v>1</v>
      </c>
      <c r="H149" s="36"/>
      <c r="I149" s="37"/>
      <c r="J149" s="41"/>
      <c r="K149" s="31" t="s">
        <v>1309</v>
      </c>
      <c r="L149" s="38" t="s">
        <v>1306</v>
      </c>
      <c r="M149" s="41"/>
      <c r="N149" s="31" t="s">
        <v>1309</v>
      </c>
      <c r="O149" s="38" t="s">
        <v>1306</v>
      </c>
      <c r="P149" s="41"/>
      <c r="Q149" s="31" t="s">
        <v>1309</v>
      </c>
      <c r="R149" s="38" t="s">
        <v>1306</v>
      </c>
      <c r="S149" s="41"/>
      <c r="T149" s="31" t="s">
        <v>1309</v>
      </c>
      <c r="U149" s="38" t="s">
        <v>1306</v>
      </c>
      <c r="V149" s="41"/>
      <c r="W149" s="31" t="s">
        <v>1309</v>
      </c>
      <c r="X149" s="38" t="s">
        <v>1306</v>
      </c>
      <c r="Y149" s="41"/>
      <c r="Z149" s="31" t="s">
        <v>1309</v>
      </c>
      <c r="AA149" s="38" t="s">
        <v>1306</v>
      </c>
      <c r="AB149" s="41"/>
      <c r="AC149" s="31" t="s">
        <v>1309</v>
      </c>
      <c r="AD149" s="38" t="s">
        <v>1306</v>
      </c>
      <c r="AE149" s="41"/>
      <c r="AF149" s="31" t="s">
        <v>1309</v>
      </c>
      <c r="AG149" s="38" t="s">
        <v>1306</v>
      </c>
      <c r="AH149" s="41"/>
      <c r="AI149" s="31" t="s">
        <v>1309</v>
      </c>
      <c r="AJ149" s="38" t="s">
        <v>1306</v>
      </c>
      <c r="AK149" s="41"/>
      <c r="AL149" s="31" t="s">
        <v>1309</v>
      </c>
      <c r="AM149" s="38" t="s">
        <v>1306</v>
      </c>
      <c r="AN149" s="41"/>
      <c r="AO149" s="31" t="s">
        <v>1309</v>
      </c>
      <c r="AP149" s="38" t="s">
        <v>1306</v>
      </c>
      <c r="AQ149" s="41"/>
      <c r="AR149" s="31" t="s">
        <v>1309</v>
      </c>
      <c r="AS149" s="38" t="s">
        <v>1306</v>
      </c>
      <c r="AT149" s="39"/>
      <c r="AU149" s="40"/>
    </row>
    <row r="150" spans="1:47" ht="12.95" customHeight="1" x14ac:dyDescent="0.2">
      <c r="A150" s="13" t="s">
        <v>996</v>
      </c>
      <c r="B150" s="51" t="s">
        <v>907</v>
      </c>
      <c r="C150" s="13" t="s">
        <v>263</v>
      </c>
      <c r="D150" s="43" t="s">
        <v>261</v>
      </c>
      <c r="E150" s="44" t="s">
        <v>264</v>
      </c>
      <c r="F150" s="45"/>
      <c r="G150" s="7">
        <v>1</v>
      </c>
      <c r="H150" s="36"/>
      <c r="I150" s="37"/>
      <c r="J150" s="41"/>
      <c r="K150" s="31" t="s">
        <v>1309</v>
      </c>
      <c r="L150" s="38" t="s">
        <v>1306</v>
      </c>
      <c r="M150" s="41"/>
      <c r="N150" s="31" t="s">
        <v>1309</v>
      </c>
      <c r="O150" s="38" t="s">
        <v>1306</v>
      </c>
      <c r="P150" s="41"/>
      <c r="Q150" s="31" t="s">
        <v>1309</v>
      </c>
      <c r="R150" s="38" t="s">
        <v>1306</v>
      </c>
      <c r="S150" s="41"/>
      <c r="T150" s="31" t="s">
        <v>1309</v>
      </c>
      <c r="U150" s="38" t="s">
        <v>1306</v>
      </c>
      <c r="V150" s="41"/>
      <c r="W150" s="31" t="s">
        <v>1309</v>
      </c>
      <c r="X150" s="38" t="s">
        <v>1306</v>
      </c>
      <c r="Y150" s="41"/>
      <c r="Z150" s="31" t="s">
        <v>1309</v>
      </c>
      <c r="AA150" s="38" t="s">
        <v>1306</v>
      </c>
      <c r="AB150" s="41"/>
      <c r="AC150" s="31" t="s">
        <v>1309</v>
      </c>
      <c r="AD150" s="38" t="s">
        <v>1306</v>
      </c>
      <c r="AE150" s="41"/>
      <c r="AF150" s="31" t="s">
        <v>1309</v>
      </c>
      <c r="AG150" s="38" t="s">
        <v>1306</v>
      </c>
      <c r="AH150" s="41"/>
      <c r="AI150" s="31" t="s">
        <v>1309</v>
      </c>
      <c r="AJ150" s="38" t="s">
        <v>1306</v>
      </c>
      <c r="AK150" s="41"/>
      <c r="AL150" s="31" t="s">
        <v>1309</v>
      </c>
      <c r="AM150" s="38" t="s">
        <v>1306</v>
      </c>
      <c r="AN150" s="41"/>
      <c r="AO150" s="31" t="s">
        <v>1309</v>
      </c>
      <c r="AP150" s="38" t="s">
        <v>1306</v>
      </c>
      <c r="AQ150" s="41"/>
      <c r="AR150" s="31" t="s">
        <v>1309</v>
      </c>
      <c r="AS150" s="38" t="s">
        <v>1306</v>
      </c>
      <c r="AT150" s="39"/>
      <c r="AU150" s="40"/>
    </row>
    <row r="151" spans="1:47" ht="12.95" customHeight="1" x14ac:dyDescent="0.2">
      <c r="A151" s="7" t="s">
        <v>997</v>
      </c>
      <c r="B151" s="42" t="s">
        <v>911</v>
      </c>
      <c r="C151" s="46" t="s">
        <v>424</v>
      </c>
      <c r="D151" s="43" t="s">
        <v>422</v>
      </c>
      <c r="E151" s="44" t="s">
        <v>425</v>
      </c>
      <c r="F151" s="45"/>
      <c r="G151" s="7">
        <v>1</v>
      </c>
      <c r="H151" s="36"/>
      <c r="I151" s="37"/>
      <c r="J151" s="41"/>
      <c r="K151" s="31" t="s">
        <v>1309</v>
      </c>
      <c r="L151" s="38" t="s">
        <v>1306</v>
      </c>
      <c r="M151" s="41"/>
      <c r="N151" s="31" t="s">
        <v>1309</v>
      </c>
      <c r="O151" s="38" t="s">
        <v>1306</v>
      </c>
      <c r="P151" s="41"/>
      <c r="Q151" s="31" t="s">
        <v>1309</v>
      </c>
      <c r="R151" s="38" t="s">
        <v>1306</v>
      </c>
      <c r="S151" s="41"/>
      <c r="T151" s="31" t="s">
        <v>1309</v>
      </c>
      <c r="U151" s="38" t="s">
        <v>1306</v>
      </c>
      <c r="V151" s="41"/>
      <c r="W151" s="31" t="s">
        <v>1309</v>
      </c>
      <c r="X151" s="38" t="s">
        <v>1306</v>
      </c>
      <c r="Y151" s="41"/>
      <c r="Z151" s="31" t="s">
        <v>1309</v>
      </c>
      <c r="AA151" s="38" t="s">
        <v>1306</v>
      </c>
      <c r="AB151" s="41"/>
      <c r="AC151" s="31" t="s">
        <v>1309</v>
      </c>
      <c r="AD151" s="38" t="s">
        <v>1306</v>
      </c>
      <c r="AE151" s="41"/>
      <c r="AF151" s="31" t="s">
        <v>1309</v>
      </c>
      <c r="AG151" s="38" t="s">
        <v>1306</v>
      </c>
      <c r="AH151" s="41"/>
      <c r="AI151" s="31" t="s">
        <v>1309</v>
      </c>
      <c r="AJ151" s="38" t="s">
        <v>1306</v>
      </c>
      <c r="AK151" s="41"/>
      <c r="AL151" s="31" t="s">
        <v>1309</v>
      </c>
      <c r="AM151" s="38" t="s">
        <v>1306</v>
      </c>
      <c r="AN151" s="41"/>
      <c r="AO151" s="31" t="s">
        <v>1309</v>
      </c>
      <c r="AP151" s="38" t="s">
        <v>1306</v>
      </c>
      <c r="AQ151" s="41"/>
      <c r="AR151" s="31" t="s">
        <v>1309</v>
      </c>
      <c r="AS151" s="38" t="s">
        <v>1306</v>
      </c>
      <c r="AT151" s="39"/>
      <c r="AU151" s="40"/>
    </row>
    <row r="152" spans="1:47" ht="12.95" customHeight="1" x14ac:dyDescent="0.2">
      <c r="A152" s="7" t="s">
        <v>998</v>
      </c>
      <c r="B152" s="42" t="s">
        <v>910</v>
      </c>
      <c r="C152" s="7" t="s">
        <v>9</v>
      </c>
      <c r="D152" s="43" t="s">
        <v>8</v>
      </c>
      <c r="E152" s="47" t="s">
        <v>10</v>
      </c>
      <c r="F152" s="45"/>
      <c r="G152" s="7">
        <v>2</v>
      </c>
      <c r="H152" s="36"/>
      <c r="I152" s="37"/>
      <c r="J152" s="41"/>
      <c r="K152" s="31" t="s">
        <v>1309</v>
      </c>
      <c r="L152" s="38" t="s">
        <v>1306</v>
      </c>
      <c r="M152" s="41"/>
      <c r="N152" s="31" t="s">
        <v>1309</v>
      </c>
      <c r="O152" s="38" t="s">
        <v>1306</v>
      </c>
      <c r="P152" s="41"/>
      <c r="Q152" s="31" t="s">
        <v>1309</v>
      </c>
      <c r="R152" s="38" t="s">
        <v>1306</v>
      </c>
      <c r="S152" s="41"/>
      <c r="T152" s="31" t="s">
        <v>1309</v>
      </c>
      <c r="U152" s="38" t="s">
        <v>1306</v>
      </c>
      <c r="V152" s="41"/>
      <c r="W152" s="31" t="s">
        <v>1309</v>
      </c>
      <c r="X152" s="38" t="s">
        <v>1306</v>
      </c>
      <c r="Y152" s="41"/>
      <c r="Z152" s="31" t="s">
        <v>1309</v>
      </c>
      <c r="AA152" s="38" t="s">
        <v>1306</v>
      </c>
      <c r="AB152" s="41"/>
      <c r="AC152" s="31" t="s">
        <v>1309</v>
      </c>
      <c r="AD152" s="38" t="s">
        <v>1306</v>
      </c>
      <c r="AE152" s="41"/>
      <c r="AF152" s="31" t="s">
        <v>1309</v>
      </c>
      <c r="AG152" s="38" t="s">
        <v>1306</v>
      </c>
      <c r="AH152" s="41"/>
      <c r="AI152" s="31" t="s">
        <v>1309</v>
      </c>
      <c r="AJ152" s="38" t="s">
        <v>1306</v>
      </c>
      <c r="AK152" s="41"/>
      <c r="AL152" s="31" t="s">
        <v>1309</v>
      </c>
      <c r="AM152" s="38" t="s">
        <v>1306</v>
      </c>
      <c r="AN152" s="41"/>
      <c r="AO152" s="31" t="s">
        <v>1309</v>
      </c>
      <c r="AP152" s="38" t="s">
        <v>1306</v>
      </c>
      <c r="AQ152" s="41"/>
      <c r="AR152" s="31" t="s">
        <v>1309</v>
      </c>
      <c r="AS152" s="38" t="s">
        <v>1306</v>
      </c>
      <c r="AT152" s="39"/>
      <c r="AU152" s="40"/>
    </row>
    <row r="153" spans="1:47" ht="12.95" customHeight="1" x14ac:dyDescent="0.2">
      <c r="A153" s="7" t="s">
        <v>999</v>
      </c>
      <c r="B153" s="42" t="s">
        <v>910</v>
      </c>
      <c r="C153" s="7" t="s">
        <v>21</v>
      </c>
      <c r="D153" s="43" t="s">
        <v>19</v>
      </c>
      <c r="E153" s="46" t="s">
        <v>22</v>
      </c>
      <c r="F153" s="45"/>
      <c r="G153" s="7">
        <v>2</v>
      </c>
      <c r="H153" s="36"/>
      <c r="I153" s="37"/>
      <c r="J153" s="41"/>
      <c r="K153" s="31" t="s">
        <v>1309</v>
      </c>
      <c r="L153" s="38" t="s">
        <v>1306</v>
      </c>
      <c r="M153" s="41"/>
      <c r="N153" s="31" t="s">
        <v>1309</v>
      </c>
      <c r="O153" s="38" t="s">
        <v>1306</v>
      </c>
      <c r="P153" s="41"/>
      <c r="Q153" s="31" t="s">
        <v>1309</v>
      </c>
      <c r="R153" s="38" t="s">
        <v>1306</v>
      </c>
      <c r="S153" s="41"/>
      <c r="T153" s="31" t="s">
        <v>1309</v>
      </c>
      <c r="U153" s="38" t="s">
        <v>1306</v>
      </c>
      <c r="V153" s="41"/>
      <c r="W153" s="31" t="s">
        <v>1309</v>
      </c>
      <c r="X153" s="38" t="s">
        <v>1306</v>
      </c>
      <c r="Y153" s="41"/>
      <c r="Z153" s="31" t="s">
        <v>1309</v>
      </c>
      <c r="AA153" s="38" t="s">
        <v>1306</v>
      </c>
      <c r="AB153" s="41"/>
      <c r="AC153" s="31" t="s">
        <v>1309</v>
      </c>
      <c r="AD153" s="38" t="s">
        <v>1306</v>
      </c>
      <c r="AE153" s="41"/>
      <c r="AF153" s="31" t="s">
        <v>1309</v>
      </c>
      <c r="AG153" s="38" t="s">
        <v>1306</v>
      </c>
      <c r="AH153" s="41"/>
      <c r="AI153" s="31" t="s">
        <v>1309</v>
      </c>
      <c r="AJ153" s="38" t="s">
        <v>1306</v>
      </c>
      <c r="AK153" s="41"/>
      <c r="AL153" s="31" t="s">
        <v>1309</v>
      </c>
      <c r="AM153" s="38" t="s">
        <v>1306</v>
      </c>
      <c r="AN153" s="41"/>
      <c r="AO153" s="31" t="s">
        <v>1309</v>
      </c>
      <c r="AP153" s="38" t="s">
        <v>1306</v>
      </c>
      <c r="AQ153" s="41"/>
      <c r="AR153" s="31" t="s">
        <v>1309</v>
      </c>
      <c r="AS153" s="38" t="s">
        <v>1306</v>
      </c>
      <c r="AT153" s="39"/>
      <c r="AU153" s="40"/>
    </row>
    <row r="154" spans="1:47" ht="12.95" customHeight="1" x14ac:dyDescent="0.2">
      <c r="A154" s="13" t="s">
        <v>1000</v>
      </c>
      <c r="B154" s="51" t="s">
        <v>912</v>
      </c>
      <c r="C154" s="13" t="s">
        <v>91</v>
      </c>
      <c r="D154" s="43" t="s">
        <v>89</v>
      </c>
      <c r="E154" s="47" t="s">
        <v>92</v>
      </c>
      <c r="F154" s="45"/>
      <c r="G154" s="13">
        <v>1</v>
      </c>
      <c r="H154" s="36"/>
      <c r="I154" s="37"/>
      <c r="J154" s="41"/>
      <c r="K154" s="31" t="s">
        <v>1309</v>
      </c>
      <c r="L154" s="38" t="s">
        <v>1306</v>
      </c>
      <c r="M154" s="41"/>
      <c r="N154" s="31" t="s">
        <v>1309</v>
      </c>
      <c r="O154" s="38" t="s">
        <v>1306</v>
      </c>
      <c r="P154" s="41"/>
      <c r="Q154" s="31" t="s">
        <v>1309</v>
      </c>
      <c r="R154" s="38" t="s">
        <v>1306</v>
      </c>
      <c r="S154" s="41"/>
      <c r="T154" s="31" t="s">
        <v>1309</v>
      </c>
      <c r="U154" s="38" t="s">
        <v>1306</v>
      </c>
      <c r="V154" s="41"/>
      <c r="W154" s="31" t="s">
        <v>1309</v>
      </c>
      <c r="X154" s="38" t="s">
        <v>1306</v>
      </c>
      <c r="Y154" s="41"/>
      <c r="Z154" s="31" t="s">
        <v>1309</v>
      </c>
      <c r="AA154" s="38" t="s">
        <v>1306</v>
      </c>
      <c r="AB154" s="41"/>
      <c r="AC154" s="31" t="s">
        <v>1309</v>
      </c>
      <c r="AD154" s="38" t="s">
        <v>1306</v>
      </c>
      <c r="AE154" s="41"/>
      <c r="AF154" s="31" t="s">
        <v>1309</v>
      </c>
      <c r="AG154" s="38" t="s">
        <v>1306</v>
      </c>
      <c r="AH154" s="41"/>
      <c r="AI154" s="31" t="s">
        <v>1309</v>
      </c>
      <c r="AJ154" s="38" t="s">
        <v>1306</v>
      </c>
      <c r="AK154" s="41"/>
      <c r="AL154" s="31" t="s">
        <v>1309</v>
      </c>
      <c r="AM154" s="38" t="s">
        <v>1306</v>
      </c>
      <c r="AN154" s="41"/>
      <c r="AO154" s="31" t="s">
        <v>1309</v>
      </c>
      <c r="AP154" s="38" t="s">
        <v>1306</v>
      </c>
      <c r="AQ154" s="41"/>
      <c r="AR154" s="31" t="s">
        <v>1309</v>
      </c>
      <c r="AS154" s="38" t="s">
        <v>1306</v>
      </c>
      <c r="AT154" s="39"/>
      <c r="AU154" s="40"/>
    </row>
    <row r="155" spans="1:47" ht="12.95" customHeight="1" x14ac:dyDescent="0.2">
      <c r="A155" s="7" t="s">
        <v>1001</v>
      </c>
      <c r="B155" s="42" t="s">
        <v>910</v>
      </c>
      <c r="C155" s="46" t="s">
        <v>428</v>
      </c>
      <c r="D155" s="43" t="s">
        <v>426</v>
      </c>
      <c r="E155" s="44" t="s">
        <v>429</v>
      </c>
      <c r="F155" s="45"/>
      <c r="G155" s="7">
        <v>1</v>
      </c>
      <c r="H155" s="36"/>
      <c r="I155" s="37"/>
      <c r="J155" s="41"/>
      <c r="K155" s="31" t="s">
        <v>1309</v>
      </c>
      <c r="L155" s="38" t="s">
        <v>1306</v>
      </c>
      <c r="M155" s="41"/>
      <c r="N155" s="31" t="s">
        <v>1309</v>
      </c>
      <c r="O155" s="38" t="s">
        <v>1306</v>
      </c>
      <c r="P155" s="41"/>
      <c r="Q155" s="31" t="s">
        <v>1309</v>
      </c>
      <c r="R155" s="38" t="s">
        <v>1306</v>
      </c>
      <c r="S155" s="41"/>
      <c r="T155" s="31" t="s">
        <v>1309</v>
      </c>
      <c r="U155" s="38" t="s">
        <v>1306</v>
      </c>
      <c r="V155" s="41"/>
      <c r="W155" s="31" t="s">
        <v>1309</v>
      </c>
      <c r="X155" s="38" t="s">
        <v>1306</v>
      </c>
      <c r="Y155" s="41"/>
      <c r="Z155" s="31" t="s">
        <v>1309</v>
      </c>
      <c r="AA155" s="38" t="s">
        <v>1306</v>
      </c>
      <c r="AB155" s="41"/>
      <c r="AC155" s="31" t="s">
        <v>1309</v>
      </c>
      <c r="AD155" s="38" t="s">
        <v>1306</v>
      </c>
      <c r="AE155" s="41"/>
      <c r="AF155" s="31" t="s">
        <v>1309</v>
      </c>
      <c r="AG155" s="38" t="s">
        <v>1306</v>
      </c>
      <c r="AH155" s="41"/>
      <c r="AI155" s="31" t="s">
        <v>1309</v>
      </c>
      <c r="AJ155" s="38" t="s">
        <v>1306</v>
      </c>
      <c r="AK155" s="41"/>
      <c r="AL155" s="31" t="s">
        <v>1309</v>
      </c>
      <c r="AM155" s="38" t="s">
        <v>1306</v>
      </c>
      <c r="AN155" s="41"/>
      <c r="AO155" s="31" t="s">
        <v>1309</v>
      </c>
      <c r="AP155" s="38" t="s">
        <v>1306</v>
      </c>
      <c r="AQ155" s="41"/>
      <c r="AR155" s="31" t="s">
        <v>1309</v>
      </c>
      <c r="AS155" s="38" t="s">
        <v>1306</v>
      </c>
      <c r="AT155" s="39"/>
      <c r="AU155" s="40"/>
    </row>
    <row r="156" spans="1:47" ht="12.95" customHeight="1" x14ac:dyDescent="0.2">
      <c r="A156" s="7" t="s">
        <v>1002</v>
      </c>
      <c r="B156" s="42" t="s">
        <v>911</v>
      </c>
      <c r="C156" s="46" t="s">
        <v>465</v>
      </c>
      <c r="D156" s="46">
        <v>122</v>
      </c>
      <c r="E156" s="44" t="s">
        <v>466</v>
      </c>
      <c r="F156" s="45"/>
      <c r="G156" s="7">
        <v>1</v>
      </c>
      <c r="H156" s="36"/>
      <c r="I156" s="37"/>
      <c r="J156" s="41"/>
      <c r="K156" s="31" t="s">
        <v>1309</v>
      </c>
      <c r="L156" s="38" t="s">
        <v>1306</v>
      </c>
      <c r="M156" s="41"/>
      <c r="N156" s="31" t="s">
        <v>1309</v>
      </c>
      <c r="O156" s="38" t="s">
        <v>1306</v>
      </c>
      <c r="P156" s="41"/>
      <c r="Q156" s="31" t="s">
        <v>1309</v>
      </c>
      <c r="R156" s="38" t="s">
        <v>1306</v>
      </c>
      <c r="S156" s="41"/>
      <c r="T156" s="31" t="s">
        <v>1309</v>
      </c>
      <c r="U156" s="38" t="s">
        <v>1306</v>
      </c>
      <c r="V156" s="41"/>
      <c r="W156" s="31" t="s">
        <v>1309</v>
      </c>
      <c r="X156" s="38" t="s">
        <v>1306</v>
      </c>
      <c r="Y156" s="41"/>
      <c r="Z156" s="31" t="s">
        <v>1309</v>
      </c>
      <c r="AA156" s="38" t="s">
        <v>1306</v>
      </c>
      <c r="AB156" s="41"/>
      <c r="AC156" s="31" t="s">
        <v>1309</v>
      </c>
      <c r="AD156" s="38" t="s">
        <v>1306</v>
      </c>
      <c r="AE156" s="41"/>
      <c r="AF156" s="31" t="s">
        <v>1309</v>
      </c>
      <c r="AG156" s="38" t="s">
        <v>1306</v>
      </c>
      <c r="AH156" s="41"/>
      <c r="AI156" s="31" t="s">
        <v>1309</v>
      </c>
      <c r="AJ156" s="38" t="s">
        <v>1306</v>
      </c>
      <c r="AK156" s="41"/>
      <c r="AL156" s="31" t="s">
        <v>1309</v>
      </c>
      <c r="AM156" s="38" t="s">
        <v>1306</v>
      </c>
      <c r="AN156" s="41"/>
      <c r="AO156" s="31" t="s">
        <v>1309</v>
      </c>
      <c r="AP156" s="38" t="s">
        <v>1306</v>
      </c>
      <c r="AQ156" s="41"/>
      <c r="AR156" s="31" t="s">
        <v>1309</v>
      </c>
      <c r="AS156" s="38" t="s">
        <v>1306</v>
      </c>
      <c r="AT156" s="39"/>
      <c r="AU156" s="40"/>
    </row>
    <row r="157" spans="1:47" ht="12.95" customHeight="1" x14ac:dyDescent="0.2">
      <c r="A157" s="7" t="s">
        <v>1003</v>
      </c>
      <c r="B157" s="42" t="s">
        <v>920</v>
      </c>
      <c r="C157" s="7" t="s">
        <v>299</v>
      </c>
      <c r="D157" s="43" t="s">
        <v>297</v>
      </c>
      <c r="E157" s="44" t="s">
        <v>300</v>
      </c>
      <c r="F157" s="45"/>
      <c r="G157" s="7">
        <v>1</v>
      </c>
      <c r="H157" s="36"/>
      <c r="I157" s="37"/>
      <c r="J157" s="41"/>
      <c r="K157" s="31" t="s">
        <v>1309</v>
      </c>
      <c r="L157" s="38" t="s">
        <v>1306</v>
      </c>
      <c r="M157" s="41"/>
      <c r="N157" s="31" t="s">
        <v>1309</v>
      </c>
      <c r="O157" s="38" t="s">
        <v>1306</v>
      </c>
      <c r="P157" s="41"/>
      <c r="Q157" s="31" t="s">
        <v>1309</v>
      </c>
      <c r="R157" s="38" t="s">
        <v>1306</v>
      </c>
      <c r="S157" s="41"/>
      <c r="T157" s="31" t="s">
        <v>1309</v>
      </c>
      <c r="U157" s="38" t="s">
        <v>1306</v>
      </c>
      <c r="V157" s="41"/>
      <c r="W157" s="31" t="s">
        <v>1309</v>
      </c>
      <c r="X157" s="38" t="s">
        <v>1306</v>
      </c>
      <c r="Y157" s="41"/>
      <c r="Z157" s="31" t="s">
        <v>1309</v>
      </c>
      <c r="AA157" s="38" t="s">
        <v>1306</v>
      </c>
      <c r="AB157" s="41"/>
      <c r="AC157" s="31" t="s">
        <v>1309</v>
      </c>
      <c r="AD157" s="38" t="s">
        <v>1306</v>
      </c>
      <c r="AE157" s="41"/>
      <c r="AF157" s="31" t="s">
        <v>1309</v>
      </c>
      <c r="AG157" s="38" t="s">
        <v>1306</v>
      </c>
      <c r="AH157" s="41"/>
      <c r="AI157" s="31" t="s">
        <v>1309</v>
      </c>
      <c r="AJ157" s="38" t="s">
        <v>1306</v>
      </c>
      <c r="AK157" s="41"/>
      <c r="AL157" s="31" t="s">
        <v>1309</v>
      </c>
      <c r="AM157" s="38" t="s">
        <v>1306</v>
      </c>
      <c r="AN157" s="41"/>
      <c r="AO157" s="31" t="s">
        <v>1309</v>
      </c>
      <c r="AP157" s="38" t="s">
        <v>1306</v>
      </c>
      <c r="AQ157" s="41"/>
      <c r="AR157" s="31" t="s">
        <v>1309</v>
      </c>
      <c r="AS157" s="38" t="s">
        <v>1306</v>
      </c>
      <c r="AT157" s="39"/>
      <c r="AU157" s="40"/>
    </row>
    <row r="158" spans="1:47" ht="12.95" customHeight="1" x14ac:dyDescent="0.2">
      <c r="A158" s="7" t="s">
        <v>1004</v>
      </c>
      <c r="B158" s="42" t="s">
        <v>907</v>
      </c>
      <c r="C158" s="46" t="s">
        <v>365</v>
      </c>
      <c r="D158" s="43" t="s">
        <v>363</v>
      </c>
      <c r="E158" s="44" t="s">
        <v>366</v>
      </c>
      <c r="F158" s="45"/>
      <c r="G158" s="7">
        <v>2</v>
      </c>
      <c r="H158" s="36"/>
      <c r="I158" s="37"/>
      <c r="J158" s="41"/>
      <c r="K158" s="31" t="s">
        <v>1309</v>
      </c>
      <c r="L158" s="38" t="s">
        <v>1306</v>
      </c>
      <c r="M158" s="41"/>
      <c r="N158" s="31" t="s">
        <v>1309</v>
      </c>
      <c r="O158" s="38" t="s">
        <v>1306</v>
      </c>
      <c r="P158" s="41"/>
      <c r="Q158" s="31" t="s">
        <v>1309</v>
      </c>
      <c r="R158" s="38" t="s">
        <v>1306</v>
      </c>
      <c r="S158" s="41"/>
      <c r="T158" s="31" t="s">
        <v>1309</v>
      </c>
      <c r="U158" s="38" t="s">
        <v>1306</v>
      </c>
      <c r="V158" s="41"/>
      <c r="W158" s="31" t="s">
        <v>1309</v>
      </c>
      <c r="X158" s="38" t="s">
        <v>1306</v>
      </c>
      <c r="Y158" s="41"/>
      <c r="Z158" s="31" t="s">
        <v>1309</v>
      </c>
      <c r="AA158" s="38" t="s">
        <v>1306</v>
      </c>
      <c r="AB158" s="41"/>
      <c r="AC158" s="31" t="s">
        <v>1309</v>
      </c>
      <c r="AD158" s="38" t="s">
        <v>1306</v>
      </c>
      <c r="AE158" s="41"/>
      <c r="AF158" s="31" t="s">
        <v>1309</v>
      </c>
      <c r="AG158" s="38" t="s">
        <v>1306</v>
      </c>
      <c r="AH158" s="41"/>
      <c r="AI158" s="31" t="s">
        <v>1309</v>
      </c>
      <c r="AJ158" s="38" t="s">
        <v>1306</v>
      </c>
      <c r="AK158" s="41"/>
      <c r="AL158" s="31" t="s">
        <v>1309</v>
      </c>
      <c r="AM158" s="38" t="s">
        <v>1306</v>
      </c>
      <c r="AN158" s="41"/>
      <c r="AO158" s="31" t="s">
        <v>1309</v>
      </c>
      <c r="AP158" s="38" t="s">
        <v>1306</v>
      </c>
      <c r="AQ158" s="41"/>
      <c r="AR158" s="31" t="s">
        <v>1309</v>
      </c>
      <c r="AS158" s="38" t="s">
        <v>1306</v>
      </c>
      <c r="AT158" s="39"/>
      <c r="AU158" s="40"/>
    </row>
    <row r="159" spans="1:47" ht="12.95" customHeight="1" x14ac:dyDescent="0.2">
      <c r="A159" s="7" t="s">
        <v>1005</v>
      </c>
      <c r="B159" s="42" t="s">
        <v>906</v>
      </c>
      <c r="C159" s="7" t="s">
        <v>17</v>
      </c>
      <c r="D159" s="43" t="s">
        <v>15</v>
      </c>
      <c r="E159" s="47" t="s">
        <v>18</v>
      </c>
      <c r="F159" s="45"/>
      <c r="G159" s="7">
        <v>3</v>
      </c>
      <c r="H159" s="37"/>
      <c r="I159" s="37"/>
      <c r="J159" s="41"/>
      <c r="K159" s="31" t="s">
        <v>1309</v>
      </c>
      <c r="L159" s="38" t="s">
        <v>1306</v>
      </c>
      <c r="M159" s="41"/>
      <c r="N159" s="31" t="s">
        <v>1309</v>
      </c>
      <c r="O159" s="38" t="s">
        <v>1306</v>
      </c>
      <c r="P159" s="41"/>
      <c r="Q159" s="31" t="s">
        <v>1309</v>
      </c>
      <c r="R159" s="38" t="s">
        <v>1306</v>
      </c>
      <c r="S159" s="41"/>
      <c r="T159" s="31" t="s">
        <v>1309</v>
      </c>
      <c r="U159" s="38" t="s">
        <v>1306</v>
      </c>
      <c r="V159" s="41"/>
      <c r="W159" s="31" t="s">
        <v>1309</v>
      </c>
      <c r="X159" s="38" t="s">
        <v>1306</v>
      </c>
      <c r="Y159" s="41"/>
      <c r="Z159" s="31" t="s">
        <v>1309</v>
      </c>
      <c r="AA159" s="38" t="s">
        <v>1306</v>
      </c>
      <c r="AB159" s="41"/>
      <c r="AC159" s="31" t="s">
        <v>1309</v>
      </c>
      <c r="AD159" s="38" t="s">
        <v>1306</v>
      </c>
      <c r="AE159" s="41"/>
      <c r="AF159" s="31" t="s">
        <v>1309</v>
      </c>
      <c r="AG159" s="38" t="s">
        <v>1306</v>
      </c>
      <c r="AH159" s="41"/>
      <c r="AI159" s="31" t="s">
        <v>1309</v>
      </c>
      <c r="AJ159" s="38" t="s">
        <v>1306</v>
      </c>
      <c r="AK159" s="41"/>
      <c r="AL159" s="31" t="s">
        <v>1309</v>
      </c>
      <c r="AM159" s="38" t="s">
        <v>1306</v>
      </c>
      <c r="AN159" s="41"/>
      <c r="AO159" s="31" t="s">
        <v>1309</v>
      </c>
      <c r="AP159" s="38" t="s">
        <v>1306</v>
      </c>
      <c r="AQ159" s="41"/>
      <c r="AR159" s="31" t="s">
        <v>1309</v>
      </c>
      <c r="AS159" s="38" t="s">
        <v>1306</v>
      </c>
      <c r="AT159" s="39"/>
      <c r="AU159" s="40"/>
    </row>
    <row r="160" spans="1:47" ht="12.95" customHeight="1" x14ac:dyDescent="0.2">
      <c r="A160" s="7" t="s">
        <v>1006</v>
      </c>
      <c r="B160" s="42" t="s">
        <v>918</v>
      </c>
      <c r="C160" s="7" t="s">
        <v>255</v>
      </c>
      <c r="D160" s="43" t="s">
        <v>254</v>
      </c>
      <c r="E160" s="44" t="s">
        <v>256</v>
      </c>
      <c r="F160" s="45"/>
      <c r="G160" s="7">
        <v>1</v>
      </c>
      <c r="H160" s="36"/>
      <c r="I160" s="37"/>
      <c r="J160" s="41"/>
      <c r="K160" s="31" t="s">
        <v>1309</v>
      </c>
      <c r="L160" s="38" t="s">
        <v>1306</v>
      </c>
      <c r="M160" s="41"/>
      <c r="N160" s="31" t="s">
        <v>1309</v>
      </c>
      <c r="O160" s="38" t="s">
        <v>1306</v>
      </c>
      <c r="P160" s="41"/>
      <c r="Q160" s="31" t="s">
        <v>1309</v>
      </c>
      <c r="R160" s="38" t="s">
        <v>1306</v>
      </c>
      <c r="S160" s="41"/>
      <c r="T160" s="31" t="s">
        <v>1309</v>
      </c>
      <c r="U160" s="38" t="s">
        <v>1306</v>
      </c>
      <c r="V160" s="41"/>
      <c r="W160" s="31" t="s">
        <v>1309</v>
      </c>
      <c r="X160" s="38" t="s">
        <v>1306</v>
      </c>
      <c r="Y160" s="41"/>
      <c r="Z160" s="31" t="s">
        <v>1309</v>
      </c>
      <c r="AA160" s="38" t="s">
        <v>1306</v>
      </c>
      <c r="AB160" s="41"/>
      <c r="AC160" s="31" t="s">
        <v>1309</v>
      </c>
      <c r="AD160" s="38" t="s">
        <v>1306</v>
      </c>
      <c r="AE160" s="41"/>
      <c r="AF160" s="31" t="s">
        <v>1309</v>
      </c>
      <c r="AG160" s="38" t="s">
        <v>1306</v>
      </c>
      <c r="AH160" s="41"/>
      <c r="AI160" s="31" t="s">
        <v>1309</v>
      </c>
      <c r="AJ160" s="38" t="s">
        <v>1306</v>
      </c>
      <c r="AK160" s="41"/>
      <c r="AL160" s="31" t="s">
        <v>1309</v>
      </c>
      <c r="AM160" s="38" t="s">
        <v>1306</v>
      </c>
      <c r="AN160" s="41"/>
      <c r="AO160" s="31" t="s">
        <v>1309</v>
      </c>
      <c r="AP160" s="38" t="s">
        <v>1306</v>
      </c>
      <c r="AQ160" s="41"/>
      <c r="AR160" s="31" t="s">
        <v>1309</v>
      </c>
      <c r="AS160" s="38" t="s">
        <v>1306</v>
      </c>
      <c r="AT160" s="39"/>
      <c r="AU160" s="40"/>
    </row>
    <row r="161" spans="1:47" ht="12.95" customHeight="1" x14ac:dyDescent="0.2">
      <c r="A161" s="7" t="s">
        <v>1007</v>
      </c>
      <c r="B161" s="42" t="s">
        <v>907</v>
      </c>
      <c r="C161" s="7" t="s">
        <v>208</v>
      </c>
      <c r="D161" s="43" t="s">
        <v>206</v>
      </c>
      <c r="E161" s="52" t="s">
        <v>209</v>
      </c>
      <c r="F161" s="53"/>
      <c r="G161" s="7">
        <v>4</v>
      </c>
      <c r="H161" s="36"/>
      <c r="I161" s="37"/>
      <c r="J161" s="41"/>
      <c r="K161" s="31" t="s">
        <v>1309</v>
      </c>
      <c r="L161" s="38" t="s">
        <v>1306</v>
      </c>
      <c r="M161" s="41"/>
      <c r="N161" s="31" t="s">
        <v>1309</v>
      </c>
      <c r="O161" s="38" t="s">
        <v>1306</v>
      </c>
      <c r="P161" s="41"/>
      <c r="Q161" s="31" t="s">
        <v>1309</v>
      </c>
      <c r="R161" s="38" t="s">
        <v>1306</v>
      </c>
      <c r="S161" s="41"/>
      <c r="T161" s="31" t="s">
        <v>1309</v>
      </c>
      <c r="U161" s="38" t="s">
        <v>1306</v>
      </c>
      <c r="V161" s="41"/>
      <c r="W161" s="31" t="s">
        <v>1309</v>
      </c>
      <c r="X161" s="38" t="s">
        <v>1306</v>
      </c>
      <c r="Y161" s="41"/>
      <c r="Z161" s="31" t="s">
        <v>1309</v>
      </c>
      <c r="AA161" s="38" t="s">
        <v>1306</v>
      </c>
      <c r="AB161" s="41"/>
      <c r="AC161" s="31" t="s">
        <v>1309</v>
      </c>
      <c r="AD161" s="38" t="s">
        <v>1306</v>
      </c>
      <c r="AE161" s="41"/>
      <c r="AF161" s="31" t="s">
        <v>1309</v>
      </c>
      <c r="AG161" s="38" t="s">
        <v>1306</v>
      </c>
      <c r="AH161" s="41"/>
      <c r="AI161" s="31" t="s">
        <v>1309</v>
      </c>
      <c r="AJ161" s="38" t="s">
        <v>1306</v>
      </c>
      <c r="AK161" s="41"/>
      <c r="AL161" s="31" t="s">
        <v>1309</v>
      </c>
      <c r="AM161" s="38" t="s">
        <v>1306</v>
      </c>
      <c r="AN161" s="41"/>
      <c r="AO161" s="31" t="s">
        <v>1309</v>
      </c>
      <c r="AP161" s="38" t="s">
        <v>1306</v>
      </c>
      <c r="AQ161" s="41"/>
      <c r="AR161" s="31" t="s">
        <v>1309</v>
      </c>
      <c r="AS161" s="38" t="s">
        <v>1306</v>
      </c>
      <c r="AT161" s="39"/>
      <c r="AU161" s="40"/>
    </row>
    <row r="162" spans="1:47" ht="12.95" customHeight="1" x14ac:dyDescent="0.2">
      <c r="A162" s="7" t="s">
        <v>102</v>
      </c>
      <c r="B162" s="42" t="s">
        <v>920</v>
      </c>
      <c r="C162" s="7" t="s">
        <v>103</v>
      </c>
      <c r="D162" s="43" t="s">
        <v>101</v>
      </c>
      <c r="E162" s="47" t="s">
        <v>104</v>
      </c>
      <c r="F162" s="45"/>
      <c r="G162" s="7">
        <v>1</v>
      </c>
      <c r="H162" s="36"/>
      <c r="I162" s="37"/>
      <c r="J162" s="41"/>
      <c r="K162" s="31" t="s">
        <v>1309</v>
      </c>
      <c r="L162" s="38" t="s">
        <v>1306</v>
      </c>
      <c r="M162" s="41"/>
      <c r="N162" s="31" t="s">
        <v>1309</v>
      </c>
      <c r="O162" s="38" t="s">
        <v>1306</v>
      </c>
      <c r="P162" s="41"/>
      <c r="Q162" s="31" t="s">
        <v>1309</v>
      </c>
      <c r="R162" s="38" t="s">
        <v>1306</v>
      </c>
      <c r="S162" s="41"/>
      <c r="T162" s="31" t="s">
        <v>1309</v>
      </c>
      <c r="U162" s="38" t="s">
        <v>1306</v>
      </c>
      <c r="V162" s="41"/>
      <c r="W162" s="31" t="s">
        <v>1309</v>
      </c>
      <c r="X162" s="38" t="s">
        <v>1306</v>
      </c>
      <c r="Y162" s="41"/>
      <c r="Z162" s="31" t="s">
        <v>1309</v>
      </c>
      <c r="AA162" s="38" t="s">
        <v>1306</v>
      </c>
      <c r="AB162" s="41"/>
      <c r="AC162" s="31" t="s">
        <v>1309</v>
      </c>
      <c r="AD162" s="38" t="s">
        <v>1306</v>
      </c>
      <c r="AE162" s="41"/>
      <c r="AF162" s="31" t="s">
        <v>1309</v>
      </c>
      <c r="AG162" s="38" t="s">
        <v>1306</v>
      </c>
      <c r="AH162" s="41"/>
      <c r="AI162" s="31" t="s">
        <v>1309</v>
      </c>
      <c r="AJ162" s="38" t="s">
        <v>1306</v>
      </c>
      <c r="AK162" s="41"/>
      <c r="AL162" s="31" t="s">
        <v>1309</v>
      </c>
      <c r="AM162" s="38" t="s">
        <v>1306</v>
      </c>
      <c r="AN162" s="41"/>
      <c r="AO162" s="31" t="s">
        <v>1309</v>
      </c>
      <c r="AP162" s="38" t="s">
        <v>1306</v>
      </c>
      <c r="AQ162" s="41"/>
      <c r="AR162" s="31" t="s">
        <v>1309</v>
      </c>
      <c r="AS162" s="38" t="s">
        <v>1306</v>
      </c>
      <c r="AT162" s="39"/>
      <c r="AU162" s="40"/>
    </row>
    <row r="163" spans="1:47" ht="12.95" customHeight="1" x14ac:dyDescent="0.2">
      <c r="A163" s="7" t="s">
        <v>270</v>
      </c>
      <c r="B163" s="42" t="s">
        <v>915</v>
      </c>
      <c r="C163" s="7" t="s">
        <v>271</v>
      </c>
      <c r="D163" s="43" t="s">
        <v>269</v>
      </c>
      <c r="E163" s="44" t="s">
        <v>272</v>
      </c>
      <c r="F163" s="45"/>
      <c r="G163" s="7">
        <v>1</v>
      </c>
      <c r="H163" s="36"/>
      <c r="I163" s="37"/>
      <c r="J163" s="41"/>
      <c r="K163" s="31" t="s">
        <v>1309</v>
      </c>
      <c r="L163" s="38" t="s">
        <v>1306</v>
      </c>
      <c r="M163" s="41"/>
      <c r="N163" s="31" t="s">
        <v>1309</v>
      </c>
      <c r="O163" s="38" t="s">
        <v>1306</v>
      </c>
      <c r="P163" s="41"/>
      <c r="Q163" s="31" t="s">
        <v>1309</v>
      </c>
      <c r="R163" s="38" t="s">
        <v>1306</v>
      </c>
      <c r="S163" s="41"/>
      <c r="T163" s="31" t="s">
        <v>1309</v>
      </c>
      <c r="U163" s="38" t="s">
        <v>1306</v>
      </c>
      <c r="V163" s="41"/>
      <c r="W163" s="31" t="s">
        <v>1309</v>
      </c>
      <c r="X163" s="38" t="s">
        <v>1306</v>
      </c>
      <c r="Y163" s="41"/>
      <c r="Z163" s="31" t="s">
        <v>1309</v>
      </c>
      <c r="AA163" s="38" t="s">
        <v>1306</v>
      </c>
      <c r="AB163" s="41"/>
      <c r="AC163" s="31" t="s">
        <v>1309</v>
      </c>
      <c r="AD163" s="38" t="s">
        <v>1306</v>
      </c>
      <c r="AE163" s="41"/>
      <c r="AF163" s="31" t="s">
        <v>1309</v>
      </c>
      <c r="AG163" s="38" t="s">
        <v>1306</v>
      </c>
      <c r="AH163" s="41"/>
      <c r="AI163" s="31" t="s">
        <v>1309</v>
      </c>
      <c r="AJ163" s="38" t="s">
        <v>1306</v>
      </c>
      <c r="AK163" s="41"/>
      <c r="AL163" s="31" t="s">
        <v>1309</v>
      </c>
      <c r="AM163" s="38" t="s">
        <v>1306</v>
      </c>
      <c r="AN163" s="41"/>
      <c r="AO163" s="31" t="s">
        <v>1309</v>
      </c>
      <c r="AP163" s="38" t="s">
        <v>1306</v>
      </c>
      <c r="AQ163" s="41"/>
      <c r="AR163" s="31" t="s">
        <v>1309</v>
      </c>
      <c r="AS163" s="38" t="s">
        <v>1306</v>
      </c>
      <c r="AT163" s="39"/>
      <c r="AU163" s="40"/>
    </row>
    <row r="164" spans="1:47" ht="12.95" customHeight="1" x14ac:dyDescent="0.2">
      <c r="A164" s="7" t="s">
        <v>627</v>
      </c>
      <c r="B164" s="42" t="s">
        <v>911</v>
      </c>
      <c r="C164" s="46" t="s">
        <v>628</v>
      </c>
      <c r="D164" s="46">
        <v>181</v>
      </c>
      <c r="E164" s="44" t="s">
        <v>629</v>
      </c>
      <c r="F164" s="45"/>
      <c r="G164" s="7">
        <v>1</v>
      </c>
      <c r="H164" s="37"/>
      <c r="I164" s="37"/>
      <c r="J164" s="41"/>
      <c r="K164" s="31" t="s">
        <v>1309</v>
      </c>
      <c r="L164" s="38" t="s">
        <v>1306</v>
      </c>
      <c r="M164" s="41"/>
      <c r="N164" s="31" t="s">
        <v>1309</v>
      </c>
      <c r="O164" s="38" t="s">
        <v>1306</v>
      </c>
      <c r="P164" s="41"/>
      <c r="Q164" s="31" t="s">
        <v>1309</v>
      </c>
      <c r="R164" s="38" t="s">
        <v>1306</v>
      </c>
      <c r="S164" s="41"/>
      <c r="T164" s="31" t="s">
        <v>1309</v>
      </c>
      <c r="U164" s="38" t="s">
        <v>1306</v>
      </c>
      <c r="V164" s="41"/>
      <c r="W164" s="31" t="s">
        <v>1309</v>
      </c>
      <c r="X164" s="38" t="s">
        <v>1306</v>
      </c>
      <c r="Y164" s="41"/>
      <c r="Z164" s="31" t="s">
        <v>1309</v>
      </c>
      <c r="AA164" s="38" t="s">
        <v>1306</v>
      </c>
      <c r="AB164" s="41"/>
      <c r="AC164" s="31" t="s">
        <v>1309</v>
      </c>
      <c r="AD164" s="38" t="s">
        <v>1306</v>
      </c>
      <c r="AE164" s="41"/>
      <c r="AF164" s="31" t="s">
        <v>1309</v>
      </c>
      <c r="AG164" s="38" t="s">
        <v>1306</v>
      </c>
      <c r="AH164" s="41"/>
      <c r="AI164" s="31" t="s">
        <v>1309</v>
      </c>
      <c r="AJ164" s="38" t="s">
        <v>1306</v>
      </c>
      <c r="AK164" s="41"/>
      <c r="AL164" s="31" t="s">
        <v>1309</v>
      </c>
      <c r="AM164" s="38" t="s">
        <v>1306</v>
      </c>
      <c r="AN164" s="41"/>
      <c r="AO164" s="31" t="s">
        <v>1309</v>
      </c>
      <c r="AP164" s="38" t="s">
        <v>1306</v>
      </c>
      <c r="AQ164" s="41"/>
      <c r="AR164" s="31" t="s">
        <v>1309</v>
      </c>
      <c r="AS164" s="38" t="s">
        <v>1306</v>
      </c>
      <c r="AT164" s="39"/>
      <c r="AU164" s="40"/>
    </row>
    <row r="165" spans="1:47" ht="12.95" customHeight="1" x14ac:dyDescent="0.2">
      <c r="A165" s="7" t="s">
        <v>929</v>
      </c>
      <c r="B165" s="42" t="s">
        <v>907</v>
      </c>
      <c r="C165" s="46" t="s">
        <v>578</v>
      </c>
      <c r="D165" s="46">
        <v>163</v>
      </c>
      <c r="E165" s="44" t="s">
        <v>579</v>
      </c>
      <c r="F165" s="45"/>
      <c r="G165" s="46">
        <v>1</v>
      </c>
      <c r="H165" s="36"/>
      <c r="I165" s="37"/>
      <c r="J165" s="41"/>
      <c r="K165" s="31" t="s">
        <v>1309</v>
      </c>
      <c r="L165" s="38" t="s">
        <v>1306</v>
      </c>
      <c r="M165" s="41"/>
      <c r="N165" s="31" t="s">
        <v>1309</v>
      </c>
      <c r="O165" s="38" t="s">
        <v>1306</v>
      </c>
      <c r="P165" s="41"/>
      <c r="Q165" s="31" t="s">
        <v>1309</v>
      </c>
      <c r="R165" s="38" t="s">
        <v>1306</v>
      </c>
      <c r="S165" s="41"/>
      <c r="T165" s="31" t="s">
        <v>1309</v>
      </c>
      <c r="U165" s="38" t="s">
        <v>1306</v>
      </c>
      <c r="V165" s="41"/>
      <c r="W165" s="31" t="s">
        <v>1309</v>
      </c>
      <c r="X165" s="38" t="s">
        <v>1306</v>
      </c>
      <c r="Y165" s="41"/>
      <c r="Z165" s="31" t="s">
        <v>1309</v>
      </c>
      <c r="AA165" s="38" t="s">
        <v>1306</v>
      </c>
      <c r="AB165" s="41"/>
      <c r="AC165" s="31" t="s">
        <v>1309</v>
      </c>
      <c r="AD165" s="38" t="s">
        <v>1306</v>
      </c>
      <c r="AE165" s="41"/>
      <c r="AF165" s="31" t="s">
        <v>1309</v>
      </c>
      <c r="AG165" s="38" t="s">
        <v>1306</v>
      </c>
      <c r="AH165" s="41"/>
      <c r="AI165" s="31" t="s">
        <v>1309</v>
      </c>
      <c r="AJ165" s="38" t="s">
        <v>1306</v>
      </c>
      <c r="AK165" s="41"/>
      <c r="AL165" s="31" t="s">
        <v>1309</v>
      </c>
      <c r="AM165" s="38" t="s">
        <v>1306</v>
      </c>
      <c r="AN165" s="41"/>
      <c r="AO165" s="31" t="s">
        <v>1309</v>
      </c>
      <c r="AP165" s="38" t="s">
        <v>1306</v>
      </c>
      <c r="AQ165" s="41"/>
      <c r="AR165" s="31" t="s">
        <v>1309</v>
      </c>
      <c r="AS165" s="38" t="s">
        <v>1306</v>
      </c>
      <c r="AT165" s="39"/>
      <c r="AU165" s="40"/>
    </row>
    <row r="166" spans="1:47" ht="12.95" customHeight="1" x14ac:dyDescent="0.2">
      <c r="A166" s="7" t="s">
        <v>165</v>
      </c>
      <c r="B166" s="42" t="s">
        <v>918</v>
      </c>
      <c r="C166" s="7" t="s">
        <v>166</v>
      </c>
      <c r="D166" s="43" t="s">
        <v>164</v>
      </c>
      <c r="E166" s="44" t="s">
        <v>167</v>
      </c>
      <c r="F166" s="45"/>
      <c r="G166" s="7">
        <v>1</v>
      </c>
      <c r="H166" s="36"/>
      <c r="I166" s="37"/>
      <c r="J166" s="36"/>
      <c r="K166" s="31" t="s">
        <v>1309</v>
      </c>
      <c r="L166" s="38" t="s">
        <v>1306</v>
      </c>
      <c r="M166" s="36"/>
      <c r="N166" s="31" t="s">
        <v>1309</v>
      </c>
      <c r="O166" s="38" t="s">
        <v>1306</v>
      </c>
      <c r="P166" s="36"/>
      <c r="Q166" s="31" t="s">
        <v>1309</v>
      </c>
      <c r="R166" s="38" t="s">
        <v>1306</v>
      </c>
      <c r="S166" s="36"/>
      <c r="T166" s="31" t="s">
        <v>1309</v>
      </c>
      <c r="U166" s="38" t="s">
        <v>1306</v>
      </c>
      <c r="V166" s="36"/>
      <c r="W166" s="31" t="s">
        <v>1309</v>
      </c>
      <c r="X166" s="38" t="s">
        <v>1306</v>
      </c>
      <c r="Y166" s="36"/>
      <c r="Z166" s="31" t="s">
        <v>1309</v>
      </c>
      <c r="AA166" s="38" t="s">
        <v>1306</v>
      </c>
      <c r="AB166" s="36"/>
      <c r="AC166" s="31" t="s">
        <v>1309</v>
      </c>
      <c r="AD166" s="38" t="s">
        <v>1306</v>
      </c>
      <c r="AE166" s="36"/>
      <c r="AF166" s="31" t="s">
        <v>1309</v>
      </c>
      <c r="AG166" s="38" t="s">
        <v>1306</v>
      </c>
      <c r="AH166" s="36"/>
      <c r="AI166" s="31" t="s">
        <v>1309</v>
      </c>
      <c r="AJ166" s="38" t="s">
        <v>1306</v>
      </c>
      <c r="AK166" s="36"/>
      <c r="AL166" s="31" t="s">
        <v>1309</v>
      </c>
      <c r="AM166" s="38" t="s">
        <v>1306</v>
      </c>
      <c r="AN166" s="36"/>
      <c r="AO166" s="31" t="s">
        <v>1309</v>
      </c>
      <c r="AP166" s="38" t="s">
        <v>1306</v>
      </c>
      <c r="AQ166" s="36"/>
      <c r="AR166" s="31" t="s">
        <v>1309</v>
      </c>
      <c r="AS166" s="38" t="s">
        <v>1306</v>
      </c>
      <c r="AT166" s="39"/>
      <c r="AU166" s="40"/>
    </row>
    <row r="167" spans="1:47" ht="12.95" customHeight="1" x14ac:dyDescent="0.2">
      <c r="A167" s="7" t="s">
        <v>930</v>
      </c>
      <c r="B167" s="42" t="s">
        <v>907</v>
      </c>
      <c r="C167" s="46" t="s">
        <v>586</v>
      </c>
      <c r="D167" s="46">
        <v>166</v>
      </c>
      <c r="E167" s="44" t="s">
        <v>587</v>
      </c>
      <c r="F167" s="45"/>
      <c r="G167" s="46">
        <v>2</v>
      </c>
      <c r="H167" s="36"/>
      <c r="I167" s="37"/>
      <c r="J167" s="41"/>
      <c r="K167" s="31" t="s">
        <v>1309</v>
      </c>
      <c r="L167" s="38" t="s">
        <v>1306</v>
      </c>
      <c r="M167" s="41"/>
      <c r="N167" s="31" t="s">
        <v>1309</v>
      </c>
      <c r="O167" s="38" t="s">
        <v>1306</v>
      </c>
      <c r="P167" s="41"/>
      <c r="Q167" s="31" t="s">
        <v>1309</v>
      </c>
      <c r="R167" s="38" t="s">
        <v>1306</v>
      </c>
      <c r="S167" s="41"/>
      <c r="T167" s="31" t="s">
        <v>1309</v>
      </c>
      <c r="U167" s="38" t="s">
        <v>1306</v>
      </c>
      <c r="V167" s="41"/>
      <c r="W167" s="31" t="s">
        <v>1309</v>
      </c>
      <c r="X167" s="38" t="s">
        <v>1306</v>
      </c>
      <c r="Y167" s="41"/>
      <c r="Z167" s="31" t="s">
        <v>1309</v>
      </c>
      <c r="AA167" s="38" t="s">
        <v>1306</v>
      </c>
      <c r="AB167" s="41"/>
      <c r="AC167" s="31" t="s">
        <v>1309</v>
      </c>
      <c r="AD167" s="38" t="s">
        <v>1306</v>
      </c>
      <c r="AE167" s="41"/>
      <c r="AF167" s="31" t="s">
        <v>1309</v>
      </c>
      <c r="AG167" s="38" t="s">
        <v>1306</v>
      </c>
      <c r="AH167" s="41"/>
      <c r="AI167" s="31" t="s">
        <v>1309</v>
      </c>
      <c r="AJ167" s="38" t="s">
        <v>1306</v>
      </c>
      <c r="AK167" s="41"/>
      <c r="AL167" s="31" t="s">
        <v>1309</v>
      </c>
      <c r="AM167" s="38" t="s">
        <v>1306</v>
      </c>
      <c r="AN167" s="41"/>
      <c r="AO167" s="31" t="s">
        <v>1309</v>
      </c>
      <c r="AP167" s="38" t="s">
        <v>1306</v>
      </c>
      <c r="AQ167" s="41"/>
      <c r="AR167" s="31" t="s">
        <v>1309</v>
      </c>
      <c r="AS167" s="38" t="s">
        <v>1306</v>
      </c>
      <c r="AT167" s="39"/>
      <c r="AU167" s="40"/>
    </row>
    <row r="168" spans="1:47" ht="12.95" customHeight="1" x14ac:dyDescent="0.2">
      <c r="A168" s="7" t="s">
        <v>126</v>
      </c>
      <c r="B168" s="42" t="s">
        <v>910</v>
      </c>
      <c r="C168" s="7" t="s">
        <v>127</v>
      </c>
      <c r="D168" s="43" t="s">
        <v>125</v>
      </c>
      <c r="E168" s="44" t="s">
        <v>128</v>
      </c>
      <c r="F168" s="45"/>
      <c r="G168" s="7">
        <v>1</v>
      </c>
      <c r="H168" s="36"/>
      <c r="I168" s="37"/>
      <c r="J168" s="41"/>
      <c r="K168" s="31" t="s">
        <v>1309</v>
      </c>
      <c r="L168" s="38" t="s">
        <v>1306</v>
      </c>
      <c r="M168" s="41"/>
      <c r="N168" s="31" t="s">
        <v>1309</v>
      </c>
      <c r="O168" s="38" t="s">
        <v>1306</v>
      </c>
      <c r="P168" s="41"/>
      <c r="Q168" s="31" t="s">
        <v>1309</v>
      </c>
      <c r="R168" s="38" t="s">
        <v>1306</v>
      </c>
      <c r="S168" s="41"/>
      <c r="T168" s="31" t="s">
        <v>1309</v>
      </c>
      <c r="U168" s="38" t="s">
        <v>1306</v>
      </c>
      <c r="V168" s="41"/>
      <c r="W168" s="31" t="s">
        <v>1309</v>
      </c>
      <c r="X168" s="38" t="s">
        <v>1306</v>
      </c>
      <c r="Y168" s="41"/>
      <c r="Z168" s="31" t="s">
        <v>1309</v>
      </c>
      <c r="AA168" s="38" t="s">
        <v>1306</v>
      </c>
      <c r="AB168" s="41"/>
      <c r="AC168" s="31" t="s">
        <v>1309</v>
      </c>
      <c r="AD168" s="38" t="s">
        <v>1306</v>
      </c>
      <c r="AE168" s="41"/>
      <c r="AF168" s="31" t="s">
        <v>1309</v>
      </c>
      <c r="AG168" s="38" t="s">
        <v>1306</v>
      </c>
      <c r="AH168" s="41"/>
      <c r="AI168" s="31" t="s">
        <v>1309</v>
      </c>
      <c r="AJ168" s="38" t="s">
        <v>1306</v>
      </c>
      <c r="AK168" s="41"/>
      <c r="AL168" s="31" t="s">
        <v>1309</v>
      </c>
      <c r="AM168" s="38" t="s">
        <v>1306</v>
      </c>
      <c r="AN168" s="41"/>
      <c r="AO168" s="31" t="s">
        <v>1309</v>
      </c>
      <c r="AP168" s="38" t="s">
        <v>1306</v>
      </c>
      <c r="AQ168" s="41"/>
      <c r="AR168" s="31" t="s">
        <v>1309</v>
      </c>
      <c r="AS168" s="38" t="s">
        <v>1306</v>
      </c>
      <c r="AT168" s="39"/>
      <c r="AU168" s="40"/>
    </row>
    <row r="169" spans="1:47" ht="12.95" customHeight="1" x14ac:dyDescent="0.2">
      <c r="A169" s="7" t="s">
        <v>44</v>
      </c>
      <c r="B169" s="42" t="s">
        <v>917</v>
      </c>
      <c r="C169" s="7" t="s">
        <v>45</v>
      </c>
      <c r="D169" s="43" t="s">
        <v>43</v>
      </c>
      <c r="E169" s="47" t="s">
        <v>46</v>
      </c>
      <c r="F169" s="45"/>
      <c r="G169" s="7">
        <v>1</v>
      </c>
      <c r="H169" s="36"/>
      <c r="I169" s="37"/>
      <c r="J169" s="41"/>
      <c r="K169" s="31" t="s">
        <v>1309</v>
      </c>
      <c r="L169" s="38" t="s">
        <v>1306</v>
      </c>
      <c r="M169" s="41"/>
      <c r="N169" s="31" t="s">
        <v>1309</v>
      </c>
      <c r="O169" s="38" t="s">
        <v>1306</v>
      </c>
      <c r="P169" s="41"/>
      <c r="Q169" s="31" t="s">
        <v>1309</v>
      </c>
      <c r="R169" s="38" t="s">
        <v>1306</v>
      </c>
      <c r="S169" s="41"/>
      <c r="T169" s="31" t="s">
        <v>1309</v>
      </c>
      <c r="U169" s="38" t="s">
        <v>1306</v>
      </c>
      <c r="V169" s="41"/>
      <c r="W169" s="31" t="s">
        <v>1309</v>
      </c>
      <c r="X169" s="38" t="s">
        <v>1306</v>
      </c>
      <c r="Y169" s="41"/>
      <c r="Z169" s="31" t="s">
        <v>1309</v>
      </c>
      <c r="AA169" s="38" t="s">
        <v>1306</v>
      </c>
      <c r="AB169" s="41"/>
      <c r="AC169" s="31" t="s">
        <v>1309</v>
      </c>
      <c r="AD169" s="38" t="s">
        <v>1306</v>
      </c>
      <c r="AE169" s="41"/>
      <c r="AF169" s="31" t="s">
        <v>1309</v>
      </c>
      <c r="AG169" s="38" t="s">
        <v>1306</v>
      </c>
      <c r="AH169" s="41"/>
      <c r="AI169" s="31" t="s">
        <v>1309</v>
      </c>
      <c r="AJ169" s="38" t="s">
        <v>1306</v>
      </c>
      <c r="AK169" s="41"/>
      <c r="AL169" s="31" t="s">
        <v>1309</v>
      </c>
      <c r="AM169" s="38" t="s">
        <v>1306</v>
      </c>
      <c r="AN169" s="41"/>
      <c r="AO169" s="31" t="s">
        <v>1309</v>
      </c>
      <c r="AP169" s="38" t="s">
        <v>1306</v>
      </c>
      <c r="AQ169" s="41"/>
      <c r="AR169" s="31" t="s">
        <v>1309</v>
      </c>
      <c r="AS169" s="38" t="s">
        <v>1306</v>
      </c>
      <c r="AT169" s="39"/>
      <c r="AU169" s="40"/>
    </row>
    <row r="170" spans="1:47" ht="12.95" customHeight="1" x14ac:dyDescent="0.2">
      <c r="A170" s="7" t="s">
        <v>931</v>
      </c>
      <c r="B170" s="42" t="s">
        <v>911</v>
      </c>
      <c r="C170" s="7" t="s">
        <v>192</v>
      </c>
      <c r="D170" s="43" t="s">
        <v>191</v>
      </c>
      <c r="E170" s="44" t="s">
        <v>193</v>
      </c>
      <c r="F170" s="45"/>
      <c r="G170" s="7">
        <v>1</v>
      </c>
      <c r="H170" s="36"/>
      <c r="I170" s="37"/>
      <c r="J170" s="41"/>
      <c r="K170" s="31" t="s">
        <v>1309</v>
      </c>
      <c r="L170" s="38" t="s">
        <v>1306</v>
      </c>
      <c r="M170" s="41"/>
      <c r="N170" s="31" t="s">
        <v>1309</v>
      </c>
      <c r="O170" s="38" t="s">
        <v>1306</v>
      </c>
      <c r="P170" s="41"/>
      <c r="Q170" s="31" t="s">
        <v>1309</v>
      </c>
      <c r="R170" s="38" t="s">
        <v>1306</v>
      </c>
      <c r="S170" s="41"/>
      <c r="T170" s="31" t="s">
        <v>1309</v>
      </c>
      <c r="U170" s="38" t="s">
        <v>1306</v>
      </c>
      <c r="V170" s="41"/>
      <c r="W170" s="31" t="s">
        <v>1309</v>
      </c>
      <c r="X170" s="38" t="s">
        <v>1306</v>
      </c>
      <c r="Y170" s="41"/>
      <c r="Z170" s="31" t="s">
        <v>1309</v>
      </c>
      <c r="AA170" s="38" t="s">
        <v>1306</v>
      </c>
      <c r="AB170" s="41"/>
      <c r="AC170" s="31" t="s">
        <v>1309</v>
      </c>
      <c r="AD170" s="38" t="s">
        <v>1306</v>
      </c>
      <c r="AE170" s="41"/>
      <c r="AF170" s="31" t="s">
        <v>1309</v>
      </c>
      <c r="AG170" s="38" t="s">
        <v>1306</v>
      </c>
      <c r="AH170" s="41"/>
      <c r="AI170" s="31" t="s">
        <v>1309</v>
      </c>
      <c r="AJ170" s="38" t="s">
        <v>1306</v>
      </c>
      <c r="AK170" s="41"/>
      <c r="AL170" s="31" t="s">
        <v>1309</v>
      </c>
      <c r="AM170" s="38" t="s">
        <v>1306</v>
      </c>
      <c r="AN170" s="41"/>
      <c r="AO170" s="31" t="s">
        <v>1309</v>
      </c>
      <c r="AP170" s="38" t="s">
        <v>1306</v>
      </c>
      <c r="AQ170" s="41"/>
      <c r="AR170" s="31" t="s">
        <v>1309</v>
      </c>
      <c r="AS170" s="38" t="s">
        <v>1306</v>
      </c>
      <c r="AT170" s="39"/>
      <c r="AU170" s="40"/>
    </row>
    <row r="171" spans="1:47" ht="12.95" customHeight="1" x14ac:dyDescent="0.2">
      <c r="A171" s="7" t="s">
        <v>1008</v>
      </c>
      <c r="B171" s="42" t="s">
        <v>918</v>
      </c>
      <c r="C171" s="7" t="s">
        <v>111</v>
      </c>
      <c r="D171" s="43" t="s">
        <v>109</v>
      </c>
      <c r="E171" s="47" t="s">
        <v>112</v>
      </c>
      <c r="F171" s="45"/>
      <c r="G171" s="7">
        <v>3</v>
      </c>
      <c r="H171" s="36"/>
      <c r="I171" s="37"/>
      <c r="J171" s="41"/>
      <c r="K171" s="31" t="s">
        <v>1309</v>
      </c>
      <c r="L171" s="38" t="s">
        <v>1306</v>
      </c>
      <c r="M171" s="41"/>
      <c r="N171" s="31" t="s">
        <v>1309</v>
      </c>
      <c r="O171" s="38" t="s">
        <v>1306</v>
      </c>
      <c r="P171" s="41"/>
      <c r="Q171" s="31" t="s">
        <v>1309</v>
      </c>
      <c r="R171" s="38" t="s">
        <v>1306</v>
      </c>
      <c r="S171" s="41"/>
      <c r="T171" s="31" t="s">
        <v>1309</v>
      </c>
      <c r="U171" s="38" t="s">
        <v>1306</v>
      </c>
      <c r="V171" s="41"/>
      <c r="W171" s="31" t="s">
        <v>1309</v>
      </c>
      <c r="X171" s="38" t="s">
        <v>1306</v>
      </c>
      <c r="Y171" s="41"/>
      <c r="Z171" s="31" t="s">
        <v>1309</v>
      </c>
      <c r="AA171" s="38" t="s">
        <v>1306</v>
      </c>
      <c r="AB171" s="41"/>
      <c r="AC171" s="31" t="s">
        <v>1309</v>
      </c>
      <c r="AD171" s="38" t="s">
        <v>1306</v>
      </c>
      <c r="AE171" s="41"/>
      <c r="AF171" s="31" t="s">
        <v>1309</v>
      </c>
      <c r="AG171" s="38" t="s">
        <v>1306</v>
      </c>
      <c r="AH171" s="41"/>
      <c r="AI171" s="31" t="s">
        <v>1309</v>
      </c>
      <c r="AJ171" s="38" t="s">
        <v>1306</v>
      </c>
      <c r="AK171" s="41"/>
      <c r="AL171" s="31" t="s">
        <v>1309</v>
      </c>
      <c r="AM171" s="38" t="s">
        <v>1306</v>
      </c>
      <c r="AN171" s="41"/>
      <c r="AO171" s="31" t="s">
        <v>1309</v>
      </c>
      <c r="AP171" s="38" t="s">
        <v>1306</v>
      </c>
      <c r="AQ171" s="41"/>
      <c r="AR171" s="31" t="s">
        <v>1309</v>
      </c>
      <c r="AS171" s="38" t="s">
        <v>1306</v>
      </c>
      <c r="AT171" s="39"/>
      <c r="AU171" s="40"/>
    </row>
    <row r="172" spans="1:47" ht="12.95" customHeight="1" x14ac:dyDescent="0.2">
      <c r="A172" s="7" t="s">
        <v>494</v>
      </c>
      <c r="B172" s="42" t="s">
        <v>912</v>
      </c>
      <c r="C172" s="46" t="s">
        <v>495</v>
      </c>
      <c r="D172" s="46">
        <v>133</v>
      </c>
      <c r="E172" s="44" t="s">
        <v>496</v>
      </c>
      <c r="F172" s="45"/>
      <c r="G172" s="46">
        <v>1</v>
      </c>
      <c r="H172" s="36"/>
      <c r="I172" s="37"/>
      <c r="J172" s="41"/>
      <c r="K172" s="31" t="s">
        <v>1309</v>
      </c>
      <c r="L172" s="38" t="s">
        <v>1306</v>
      </c>
      <c r="M172" s="41"/>
      <c r="N172" s="31" t="s">
        <v>1309</v>
      </c>
      <c r="O172" s="38" t="s">
        <v>1306</v>
      </c>
      <c r="P172" s="41"/>
      <c r="Q172" s="31" t="s">
        <v>1309</v>
      </c>
      <c r="R172" s="38" t="s">
        <v>1306</v>
      </c>
      <c r="S172" s="41"/>
      <c r="T172" s="31" t="s">
        <v>1309</v>
      </c>
      <c r="U172" s="38" t="s">
        <v>1306</v>
      </c>
      <c r="V172" s="41"/>
      <c r="W172" s="31" t="s">
        <v>1309</v>
      </c>
      <c r="X172" s="38" t="s">
        <v>1306</v>
      </c>
      <c r="Y172" s="41"/>
      <c r="Z172" s="31" t="s">
        <v>1309</v>
      </c>
      <c r="AA172" s="38" t="s">
        <v>1306</v>
      </c>
      <c r="AB172" s="41"/>
      <c r="AC172" s="31" t="s">
        <v>1309</v>
      </c>
      <c r="AD172" s="38" t="s">
        <v>1306</v>
      </c>
      <c r="AE172" s="41"/>
      <c r="AF172" s="31" t="s">
        <v>1309</v>
      </c>
      <c r="AG172" s="38" t="s">
        <v>1306</v>
      </c>
      <c r="AH172" s="41"/>
      <c r="AI172" s="31" t="s">
        <v>1309</v>
      </c>
      <c r="AJ172" s="38" t="s">
        <v>1306</v>
      </c>
      <c r="AK172" s="41"/>
      <c r="AL172" s="31" t="s">
        <v>1309</v>
      </c>
      <c r="AM172" s="38" t="s">
        <v>1306</v>
      </c>
      <c r="AN172" s="41"/>
      <c r="AO172" s="31" t="s">
        <v>1309</v>
      </c>
      <c r="AP172" s="38" t="s">
        <v>1306</v>
      </c>
      <c r="AQ172" s="41"/>
      <c r="AR172" s="31" t="s">
        <v>1309</v>
      </c>
      <c r="AS172" s="38" t="s">
        <v>1306</v>
      </c>
      <c r="AT172" s="39"/>
      <c r="AU172" s="40"/>
    </row>
    <row r="173" spans="1:47" ht="12.95" customHeight="1" x14ac:dyDescent="0.2">
      <c r="A173" s="7" t="s">
        <v>1009</v>
      </c>
      <c r="B173" s="42" t="s">
        <v>920</v>
      </c>
      <c r="C173" s="7" t="s">
        <v>107</v>
      </c>
      <c r="D173" s="43" t="s">
        <v>105</v>
      </c>
      <c r="E173" s="47" t="s">
        <v>108</v>
      </c>
      <c r="F173" s="45"/>
      <c r="G173" s="7">
        <v>1</v>
      </c>
      <c r="H173" s="36"/>
      <c r="I173" s="37"/>
      <c r="J173" s="41"/>
      <c r="K173" s="31" t="s">
        <v>1309</v>
      </c>
      <c r="L173" s="38" t="s">
        <v>1306</v>
      </c>
      <c r="M173" s="41"/>
      <c r="N173" s="31" t="s">
        <v>1309</v>
      </c>
      <c r="O173" s="38" t="s">
        <v>1306</v>
      </c>
      <c r="P173" s="41"/>
      <c r="Q173" s="31" t="s">
        <v>1309</v>
      </c>
      <c r="R173" s="38" t="s">
        <v>1306</v>
      </c>
      <c r="S173" s="41"/>
      <c r="T173" s="31" t="s">
        <v>1309</v>
      </c>
      <c r="U173" s="38" t="s">
        <v>1306</v>
      </c>
      <c r="V173" s="41"/>
      <c r="W173" s="31" t="s">
        <v>1309</v>
      </c>
      <c r="X173" s="38" t="s">
        <v>1306</v>
      </c>
      <c r="Y173" s="41"/>
      <c r="Z173" s="31" t="s">
        <v>1309</v>
      </c>
      <c r="AA173" s="38" t="s">
        <v>1306</v>
      </c>
      <c r="AB173" s="41"/>
      <c r="AC173" s="31" t="s">
        <v>1309</v>
      </c>
      <c r="AD173" s="38" t="s">
        <v>1306</v>
      </c>
      <c r="AE173" s="41"/>
      <c r="AF173" s="31" t="s">
        <v>1309</v>
      </c>
      <c r="AG173" s="38" t="s">
        <v>1306</v>
      </c>
      <c r="AH173" s="41"/>
      <c r="AI173" s="31" t="s">
        <v>1309</v>
      </c>
      <c r="AJ173" s="38" t="s">
        <v>1306</v>
      </c>
      <c r="AK173" s="41"/>
      <c r="AL173" s="31" t="s">
        <v>1309</v>
      </c>
      <c r="AM173" s="38" t="s">
        <v>1306</v>
      </c>
      <c r="AN173" s="41"/>
      <c r="AO173" s="31" t="s">
        <v>1309</v>
      </c>
      <c r="AP173" s="38" t="s">
        <v>1306</v>
      </c>
      <c r="AQ173" s="41"/>
      <c r="AR173" s="31" t="s">
        <v>1309</v>
      </c>
      <c r="AS173" s="38" t="s">
        <v>1306</v>
      </c>
      <c r="AT173" s="39"/>
      <c r="AU173" s="40"/>
    </row>
    <row r="174" spans="1:47" ht="12.95" customHeight="1" x14ac:dyDescent="0.2">
      <c r="A174" s="7" t="s">
        <v>523</v>
      </c>
      <c r="B174" s="42" t="s">
        <v>913</v>
      </c>
      <c r="C174" s="46" t="s">
        <v>524</v>
      </c>
      <c r="D174" s="46">
        <v>143</v>
      </c>
      <c r="E174" s="44" t="s">
        <v>525</v>
      </c>
      <c r="F174" s="45"/>
      <c r="G174" s="46">
        <v>1</v>
      </c>
      <c r="H174" s="36"/>
      <c r="I174" s="37"/>
      <c r="J174" s="41"/>
      <c r="K174" s="31" t="s">
        <v>1309</v>
      </c>
      <c r="L174" s="38" t="s">
        <v>1306</v>
      </c>
      <c r="M174" s="41"/>
      <c r="N174" s="31" t="s">
        <v>1309</v>
      </c>
      <c r="O174" s="38" t="s">
        <v>1306</v>
      </c>
      <c r="P174" s="41"/>
      <c r="Q174" s="31" t="s">
        <v>1309</v>
      </c>
      <c r="R174" s="38" t="s">
        <v>1306</v>
      </c>
      <c r="S174" s="41"/>
      <c r="T174" s="31" t="s">
        <v>1309</v>
      </c>
      <c r="U174" s="38" t="s">
        <v>1306</v>
      </c>
      <c r="V174" s="41"/>
      <c r="W174" s="31" t="s">
        <v>1309</v>
      </c>
      <c r="X174" s="38" t="s">
        <v>1306</v>
      </c>
      <c r="Y174" s="41"/>
      <c r="Z174" s="31" t="s">
        <v>1309</v>
      </c>
      <c r="AA174" s="38" t="s">
        <v>1306</v>
      </c>
      <c r="AB174" s="41"/>
      <c r="AC174" s="31" t="s">
        <v>1309</v>
      </c>
      <c r="AD174" s="38" t="s">
        <v>1306</v>
      </c>
      <c r="AE174" s="41"/>
      <c r="AF174" s="31" t="s">
        <v>1309</v>
      </c>
      <c r="AG174" s="38" t="s">
        <v>1306</v>
      </c>
      <c r="AH174" s="41"/>
      <c r="AI174" s="31" t="s">
        <v>1309</v>
      </c>
      <c r="AJ174" s="38" t="s">
        <v>1306</v>
      </c>
      <c r="AK174" s="41"/>
      <c r="AL174" s="31" t="s">
        <v>1309</v>
      </c>
      <c r="AM174" s="38" t="s">
        <v>1306</v>
      </c>
      <c r="AN174" s="41"/>
      <c r="AO174" s="31" t="s">
        <v>1309</v>
      </c>
      <c r="AP174" s="38" t="s">
        <v>1306</v>
      </c>
      <c r="AQ174" s="41"/>
      <c r="AR174" s="31" t="s">
        <v>1309</v>
      </c>
      <c r="AS174" s="38" t="s">
        <v>1306</v>
      </c>
      <c r="AT174" s="39"/>
      <c r="AU174" s="40"/>
    </row>
    <row r="175" spans="1:47" ht="12.95" customHeight="1" x14ac:dyDescent="0.2">
      <c r="A175" s="7" t="s">
        <v>480</v>
      </c>
      <c r="B175" s="42" t="s">
        <v>918</v>
      </c>
      <c r="C175" s="46" t="s">
        <v>481</v>
      </c>
      <c r="D175" s="46">
        <v>128</v>
      </c>
      <c r="E175" s="44" t="s">
        <v>482</v>
      </c>
      <c r="F175" s="45"/>
      <c r="G175" s="46">
        <v>1</v>
      </c>
      <c r="H175" s="36"/>
      <c r="I175" s="37"/>
      <c r="J175" s="41"/>
      <c r="K175" s="31" t="s">
        <v>1309</v>
      </c>
      <c r="L175" s="38" t="s">
        <v>1306</v>
      </c>
      <c r="M175" s="41"/>
      <c r="N175" s="31" t="s">
        <v>1309</v>
      </c>
      <c r="O175" s="38" t="s">
        <v>1306</v>
      </c>
      <c r="P175" s="41"/>
      <c r="Q175" s="31" t="s">
        <v>1309</v>
      </c>
      <c r="R175" s="38" t="s">
        <v>1306</v>
      </c>
      <c r="S175" s="41"/>
      <c r="T175" s="31" t="s">
        <v>1309</v>
      </c>
      <c r="U175" s="38" t="s">
        <v>1306</v>
      </c>
      <c r="V175" s="41"/>
      <c r="W175" s="31" t="s">
        <v>1309</v>
      </c>
      <c r="X175" s="38" t="s">
        <v>1306</v>
      </c>
      <c r="Y175" s="41"/>
      <c r="Z175" s="31" t="s">
        <v>1309</v>
      </c>
      <c r="AA175" s="38" t="s">
        <v>1306</v>
      </c>
      <c r="AB175" s="41"/>
      <c r="AC175" s="31" t="s">
        <v>1309</v>
      </c>
      <c r="AD175" s="38" t="s">
        <v>1306</v>
      </c>
      <c r="AE175" s="41"/>
      <c r="AF175" s="31" t="s">
        <v>1309</v>
      </c>
      <c r="AG175" s="38" t="s">
        <v>1306</v>
      </c>
      <c r="AH175" s="41"/>
      <c r="AI175" s="31" t="s">
        <v>1309</v>
      </c>
      <c r="AJ175" s="38" t="s">
        <v>1306</v>
      </c>
      <c r="AK175" s="41"/>
      <c r="AL175" s="31" t="s">
        <v>1309</v>
      </c>
      <c r="AM175" s="38" t="s">
        <v>1306</v>
      </c>
      <c r="AN175" s="41"/>
      <c r="AO175" s="31" t="s">
        <v>1309</v>
      </c>
      <c r="AP175" s="38" t="s">
        <v>1306</v>
      </c>
      <c r="AQ175" s="41"/>
      <c r="AR175" s="31" t="s">
        <v>1309</v>
      </c>
      <c r="AS175" s="38" t="s">
        <v>1306</v>
      </c>
      <c r="AT175" s="39"/>
      <c r="AU175" s="40"/>
    </row>
    <row r="176" spans="1:47" ht="12.95" customHeight="1" x14ac:dyDescent="0.2">
      <c r="A176" s="7" t="s">
        <v>455</v>
      </c>
      <c r="B176" s="42" t="s">
        <v>913</v>
      </c>
      <c r="C176" s="46" t="s">
        <v>456</v>
      </c>
      <c r="D176" s="46">
        <v>119</v>
      </c>
      <c r="E176" s="44" t="s">
        <v>457</v>
      </c>
      <c r="F176" s="45"/>
      <c r="G176" s="7">
        <v>1</v>
      </c>
      <c r="H176" s="36"/>
      <c r="I176" s="37"/>
      <c r="J176" s="41"/>
      <c r="K176" s="31" t="s">
        <v>1309</v>
      </c>
      <c r="L176" s="38" t="s">
        <v>1306</v>
      </c>
      <c r="M176" s="41"/>
      <c r="N176" s="31" t="s">
        <v>1309</v>
      </c>
      <c r="O176" s="38" t="s">
        <v>1306</v>
      </c>
      <c r="P176" s="41"/>
      <c r="Q176" s="31" t="s">
        <v>1309</v>
      </c>
      <c r="R176" s="38" t="s">
        <v>1306</v>
      </c>
      <c r="S176" s="41"/>
      <c r="T176" s="31" t="s">
        <v>1309</v>
      </c>
      <c r="U176" s="38" t="s">
        <v>1306</v>
      </c>
      <c r="V176" s="41"/>
      <c r="W176" s="31" t="s">
        <v>1309</v>
      </c>
      <c r="X176" s="38" t="s">
        <v>1306</v>
      </c>
      <c r="Y176" s="41"/>
      <c r="Z176" s="31" t="s">
        <v>1309</v>
      </c>
      <c r="AA176" s="38" t="s">
        <v>1306</v>
      </c>
      <c r="AB176" s="41"/>
      <c r="AC176" s="31" t="s">
        <v>1309</v>
      </c>
      <c r="AD176" s="38" t="s">
        <v>1306</v>
      </c>
      <c r="AE176" s="41"/>
      <c r="AF176" s="31" t="s">
        <v>1309</v>
      </c>
      <c r="AG176" s="38" t="s">
        <v>1306</v>
      </c>
      <c r="AH176" s="41"/>
      <c r="AI176" s="31" t="s">
        <v>1309</v>
      </c>
      <c r="AJ176" s="38" t="s">
        <v>1306</v>
      </c>
      <c r="AK176" s="41"/>
      <c r="AL176" s="31" t="s">
        <v>1309</v>
      </c>
      <c r="AM176" s="38" t="s">
        <v>1306</v>
      </c>
      <c r="AN176" s="41"/>
      <c r="AO176" s="31" t="s">
        <v>1309</v>
      </c>
      <c r="AP176" s="38" t="s">
        <v>1306</v>
      </c>
      <c r="AQ176" s="41"/>
      <c r="AR176" s="31" t="s">
        <v>1309</v>
      </c>
      <c r="AS176" s="38" t="s">
        <v>1306</v>
      </c>
      <c r="AT176" s="39"/>
      <c r="AU176" s="40"/>
    </row>
    <row r="177" spans="1:47" ht="12.95" customHeight="1" x14ac:dyDescent="0.2">
      <c r="A177" s="7" t="s">
        <v>325</v>
      </c>
      <c r="B177" s="42" t="s">
        <v>914</v>
      </c>
      <c r="C177" s="7" t="s">
        <v>326</v>
      </c>
      <c r="D177" s="43" t="s">
        <v>324</v>
      </c>
      <c r="E177" s="44" t="s">
        <v>327</v>
      </c>
      <c r="F177" s="45"/>
      <c r="G177" s="7">
        <v>1</v>
      </c>
      <c r="H177" s="36"/>
      <c r="I177" s="37"/>
      <c r="J177" s="41"/>
      <c r="K177" s="31" t="s">
        <v>1309</v>
      </c>
      <c r="L177" s="38" t="s">
        <v>1306</v>
      </c>
      <c r="M177" s="41"/>
      <c r="N177" s="31" t="s">
        <v>1309</v>
      </c>
      <c r="O177" s="38" t="s">
        <v>1306</v>
      </c>
      <c r="P177" s="41"/>
      <c r="Q177" s="31" t="s">
        <v>1309</v>
      </c>
      <c r="R177" s="38" t="s">
        <v>1306</v>
      </c>
      <c r="S177" s="41"/>
      <c r="T177" s="31" t="s">
        <v>1309</v>
      </c>
      <c r="U177" s="38" t="s">
        <v>1306</v>
      </c>
      <c r="V177" s="41"/>
      <c r="W177" s="31" t="s">
        <v>1309</v>
      </c>
      <c r="X177" s="38" t="s">
        <v>1306</v>
      </c>
      <c r="Y177" s="41"/>
      <c r="Z177" s="31" t="s">
        <v>1309</v>
      </c>
      <c r="AA177" s="38" t="s">
        <v>1306</v>
      </c>
      <c r="AB177" s="41"/>
      <c r="AC177" s="31" t="s">
        <v>1309</v>
      </c>
      <c r="AD177" s="38" t="s">
        <v>1306</v>
      </c>
      <c r="AE177" s="41"/>
      <c r="AF177" s="31" t="s">
        <v>1309</v>
      </c>
      <c r="AG177" s="38" t="s">
        <v>1306</v>
      </c>
      <c r="AH177" s="41"/>
      <c r="AI177" s="31" t="s">
        <v>1309</v>
      </c>
      <c r="AJ177" s="38" t="s">
        <v>1306</v>
      </c>
      <c r="AK177" s="41"/>
      <c r="AL177" s="31" t="s">
        <v>1309</v>
      </c>
      <c r="AM177" s="38" t="s">
        <v>1306</v>
      </c>
      <c r="AN177" s="41"/>
      <c r="AO177" s="31" t="s">
        <v>1309</v>
      </c>
      <c r="AP177" s="38" t="s">
        <v>1306</v>
      </c>
      <c r="AQ177" s="41"/>
      <c r="AR177" s="31" t="s">
        <v>1309</v>
      </c>
      <c r="AS177" s="38" t="s">
        <v>1306</v>
      </c>
      <c r="AT177" s="39"/>
      <c r="AU177" s="40"/>
    </row>
    <row r="178" spans="1:47" ht="12.95" customHeight="1" x14ac:dyDescent="0.2">
      <c r="A178" s="7" t="s">
        <v>302</v>
      </c>
      <c r="B178" s="42" t="s">
        <v>907</v>
      </c>
      <c r="C178" s="7" t="s">
        <v>303</v>
      </c>
      <c r="D178" s="43" t="s">
        <v>301</v>
      </c>
      <c r="E178" s="44" t="s">
        <v>304</v>
      </c>
      <c r="F178" s="45"/>
      <c r="G178" s="7">
        <v>1</v>
      </c>
      <c r="H178" s="36"/>
      <c r="I178" s="37"/>
      <c r="J178" s="41"/>
      <c r="K178" s="31" t="s">
        <v>1309</v>
      </c>
      <c r="L178" s="38" t="s">
        <v>1306</v>
      </c>
      <c r="M178" s="41"/>
      <c r="N178" s="31" t="s">
        <v>1309</v>
      </c>
      <c r="O178" s="38" t="s">
        <v>1306</v>
      </c>
      <c r="P178" s="41"/>
      <c r="Q178" s="31" t="s">
        <v>1309</v>
      </c>
      <c r="R178" s="38" t="s">
        <v>1306</v>
      </c>
      <c r="S178" s="41"/>
      <c r="T178" s="31" t="s">
        <v>1309</v>
      </c>
      <c r="U178" s="38" t="s">
        <v>1306</v>
      </c>
      <c r="V178" s="41"/>
      <c r="W178" s="31" t="s">
        <v>1309</v>
      </c>
      <c r="X178" s="38" t="s">
        <v>1306</v>
      </c>
      <c r="Y178" s="41"/>
      <c r="Z178" s="31" t="s">
        <v>1309</v>
      </c>
      <c r="AA178" s="38" t="s">
        <v>1306</v>
      </c>
      <c r="AB178" s="41"/>
      <c r="AC178" s="31" t="s">
        <v>1309</v>
      </c>
      <c r="AD178" s="38" t="s">
        <v>1306</v>
      </c>
      <c r="AE178" s="41"/>
      <c r="AF178" s="31" t="s">
        <v>1309</v>
      </c>
      <c r="AG178" s="38" t="s">
        <v>1306</v>
      </c>
      <c r="AH178" s="41"/>
      <c r="AI178" s="31" t="s">
        <v>1309</v>
      </c>
      <c r="AJ178" s="38" t="s">
        <v>1306</v>
      </c>
      <c r="AK178" s="41"/>
      <c r="AL178" s="31" t="s">
        <v>1309</v>
      </c>
      <c r="AM178" s="38" t="s">
        <v>1306</v>
      </c>
      <c r="AN178" s="41"/>
      <c r="AO178" s="31" t="s">
        <v>1309</v>
      </c>
      <c r="AP178" s="38" t="s">
        <v>1306</v>
      </c>
      <c r="AQ178" s="41"/>
      <c r="AR178" s="31" t="s">
        <v>1309</v>
      </c>
      <c r="AS178" s="38" t="s">
        <v>1306</v>
      </c>
      <c r="AT178" s="39"/>
      <c r="AU178" s="40"/>
    </row>
    <row r="179" spans="1:47" ht="12.95" customHeight="1" x14ac:dyDescent="0.2">
      <c r="A179" s="7" t="s">
        <v>12</v>
      </c>
      <c r="B179" s="42" t="s">
        <v>912</v>
      </c>
      <c r="C179" s="7" t="s">
        <v>13</v>
      </c>
      <c r="D179" s="43" t="s">
        <v>11</v>
      </c>
      <c r="E179" s="47" t="s">
        <v>14</v>
      </c>
      <c r="F179" s="45"/>
      <c r="G179" s="7">
        <v>1</v>
      </c>
      <c r="H179" s="36"/>
      <c r="I179" s="37"/>
      <c r="J179" s="41"/>
      <c r="K179" s="31" t="s">
        <v>1309</v>
      </c>
      <c r="L179" s="38" t="s">
        <v>1306</v>
      </c>
      <c r="M179" s="41"/>
      <c r="N179" s="31" t="s">
        <v>1309</v>
      </c>
      <c r="O179" s="38" t="s">
        <v>1306</v>
      </c>
      <c r="P179" s="41"/>
      <c r="Q179" s="31" t="s">
        <v>1309</v>
      </c>
      <c r="R179" s="38" t="s">
        <v>1306</v>
      </c>
      <c r="S179" s="41"/>
      <c r="T179" s="31" t="s">
        <v>1309</v>
      </c>
      <c r="U179" s="38" t="s">
        <v>1306</v>
      </c>
      <c r="V179" s="41"/>
      <c r="W179" s="31" t="s">
        <v>1309</v>
      </c>
      <c r="X179" s="38" t="s">
        <v>1306</v>
      </c>
      <c r="Y179" s="41"/>
      <c r="Z179" s="31" t="s">
        <v>1309</v>
      </c>
      <c r="AA179" s="38" t="s">
        <v>1306</v>
      </c>
      <c r="AB179" s="41"/>
      <c r="AC179" s="31" t="s">
        <v>1309</v>
      </c>
      <c r="AD179" s="38" t="s">
        <v>1306</v>
      </c>
      <c r="AE179" s="41"/>
      <c r="AF179" s="31" t="s">
        <v>1309</v>
      </c>
      <c r="AG179" s="38" t="s">
        <v>1306</v>
      </c>
      <c r="AH179" s="41"/>
      <c r="AI179" s="31" t="s">
        <v>1309</v>
      </c>
      <c r="AJ179" s="38" t="s">
        <v>1306</v>
      </c>
      <c r="AK179" s="41"/>
      <c r="AL179" s="31" t="s">
        <v>1309</v>
      </c>
      <c r="AM179" s="38" t="s">
        <v>1306</v>
      </c>
      <c r="AN179" s="41"/>
      <c r="AO179" s="31" t="s">
        <v>1309</v>
      </c>
      <c r="AP179" s="38" t="s">
        <v>1306</v>
      </c>
      <c r="AQ179" s="41"/>
      <c r="AR179" s="31" t="s">
        <v>1309</v>
      </c>
      <c r="AS179" s="38" t="s">
        <v>1306</v>
      </c>
      <c r="AT179" s="39"/>
      <c r="AU179" s="40"/>
    </row>
    <row r="180" spans="1:47" ht="11.25" x14ac:dyDescent="0.2">
      <c r="A180" s="7" t="s">
        <v>356</v>
      </c>
      <c r="B180" s="42" t="s">
        <v>907</v>
      </c>
      <c r="C180" s="7" t="s">
        <v>357</v>
      </c>
      <c r="D180" s="43" t="s">
        <v>355</v>
      </c>
      <c r="E180" s="44" t="s">
        <v>358</v>
      </c>
      <c r="F180" s="45"/>
      <c r="G180" s="7">
        <v>1</v>
      </c>
      <c r="H180" s="36"/>
      <c r="I180" s="37"/>
      <c r="J180" s="41"/>
      <c r="K180" s="31" t="s">
        <v>1309</v>
      </c>
      <c r="L180" s="38" t="s">
        <v>1306</v>
      </c>
      <c r="M180" s="41"/>
      <c r="N180" s="31" t="s">
        <v>1309</v>
      </c>
      <c r="O180" s="38" t="s">
        <v>1306</v>
      </c>
      <c r="P180" s="41"/>
      <c r="Q180" s="31" t="s">
        <v>1309</v>
      </c>
      <c r="R180" s="38" t="s">
        <v>1306</v>
      </c>
      <c r="S180" s="41"/>
      <c r="T180" s="31" t="s">
        <v>1309</v>
      </c>
      <c r="U180" s="38" t="s">
        <v>1306</v>
      </c>
      <c r="V180" s="41"/>
      <c r="W180" s="31" t="s">
        <v>1309</v>
      </c>
      <c r="X180" s="38" t="s">
        <v>1306</v>
      </c>
      <c r="Y180" s="41"/>
      <c r="Z180" s="31" t="s">
        <v>1309</v>
      </c>
      <c r="AA180" s="38" t="s">
        <v>1306</v>
      </c>
      <c r="AB180" s="41"/>
      <c r="AC180" s="31" t="s">
        <v>1309</v>
      </c>
      <c r="AD180" s="38" t="s">
        <v>1306</v>
      </c>
      <c r="AE180" s="41"/>
      <c r="AF180" s="31" t="s">
        <v>1309</v>
      </c>
      <c r="AG180" s="38" t="s">
        <v>1306</v>
      </c>
      <c r="AH180" s="41"/>
      <c r="AI180" s="31" t="s">
        <v>1309</v>
      </c>
      <c r="AJ180" s="38" t="s">
        <v>1306</v>
      </c>
      <c r="AK180" s="41"/>
      <c r="AL180" s="31" t="s">
        <v>1309</v>
      </c>
      <c r="AM180" s="38" t="s">
        <v>1306</v>
      </c>
      <c r="AN180" s="41"/>
      <c r="AO180" s="31" t="s">
        <v>1309</v>
      </c>
      <c r="AP180" s="38" t="s">
        <v>1306</v>
      </c>
      <c r="AQ180" s="41"/>
      <c r="AR180" s="31" t="s">
        <v>1309</v>
      </c>
      <c r="AS180" s="38" t="s">
        <v>1306</v>
      </c>
      <c r="AT180" s="39"/>
      <c r="AU180" s="40"/>
    </row>
    <row r="181" spans="1:47" ht="12.95" customHeight="1" x14ac:dyDescent="0.2">
      <c r="A181" s="7" t="s">
        <v>551</v>
      </c>
      <c r="B181" s="42" t="s">
        <v>912</v>
      </c>
      <c r="C181" s="46" t="s">
        <v>552</v>
      </c>
      <c r="D181" s="46">
        <v>153</v>
      </c>
      <c r="E181" s="44" t="s">
        <v>553</v>
      </c>
      <c r="F181" s="45"/>
      <c r="G181" s="46">
        <v>1</v>
      </c>
      <c r="H181" s="36"/>
      <c r="I181" s="37"/>
      <c r="J181" s="41"/>
      <c r="K181" s="31" t="s">
        <v>1309</v>
      </c>
      <c r="L181" s="38" t="s">
        <v>1306</v>
      </c>
      <c r="M181" s="41"/>
      <c r="N181" s="31" t="s">
        <v>1309</v>
      </c>
      <c r="O181" s="38" t="s">
        <v>1306</v>
      </c>
      <c r="P181" s="41"/>
      <c r="Q181" s="31" t="s">
        <v>1309</v>
      </c>
      <c r="R181" s="38" t="s">
        <v>1306</v>
      </c>
      <c r="S181" s="41"/>
      <c r="T181" s="31" t="s">
        <v>1309</v>
      </c>
      <c r="U181" s="38" t="s">
        <v>1306</v>
      </c>
      <c r="V181" s="41"/>
      <c r="W181" s="31" t="s">
        <v>1309</v>
      </c>
      <c r="X181" s="38" t="s">
        <v>1306</v>
      </c>
      <c r="Y181" s="41"/>
      <c r="Z181" s="31" t="s">
        <v>1309</v>
      </c>
      <c r="AA181" s="38" t="s">
        <v>1306</v>
      </c>
      <c r="AB181" s="41"/>
      <c r="AC181" s="31" t="s">
        <v>1309</v>
      </c>
      <c r="AD181" s="38" t="s">
        <v>1306</v>
      </c>
      <c r="AE181" s="41"/>
      <c r="AF181" s="31" t="s">
        <v>1309</v>
      </c>
      <c r="AG181" s="38" t="s">
        <v>1306</v>
      </c>
      <c r="AH181" s="41"/>
      <c r="AI181" s="31" t="s">
        <v>1309</v>
      </c>
      <c r="AJ181" s="38" t="s">
        <v>1306</v>
      </c>
      <c r="AK181" s="41"/>
      <c r="AL181" s="31" t="s">
        <v>1309</v>
      </c>
      <c r="AM181" s="38" t="s">
        <v>1306</v>
      </c>
      <c r="AN181" s="41"/>
      <c r="AO181" s="31" t="s">
        <v>1309</v>
      </c>
      <c r="AP181" s="38" t="s">
        <v>1306</v>
      </c>
      <c r="AQ181" s="41"/>
      <c r="AR181" s="31" t="s">
        <v>1309</v>
      </c>
      <c r="AS181" s="38" t="s">
        <v>1306</v>
      </c>
      <c r="AT181" s="39"/>
      <c r="AU181" s="40"/>
    </row>
    <row r="182" spans="1:47" ht="12.95" customHeight="1" x14ac:dyDescent="0.2">
      <c r="A182" s="7" t="s">
        <v>274</v>
      </c>
      <c r="B182" s="42" t="s">
        <v>920</v>
      </c>
      <c r="C182" s="7" t="s">
        <v>275</v>
      </c>
      <c r="D182" s="43" t="s">
        <v>273</v>
      </c>
      <c r="E182" s="44" t="s">
        <v>276</v>
      </c>
      <c r="F182" s="45"/>
      <c r="G182" s="7">
        <v>1</v>
      </c>
      <c r="H182" s="36"/>
      <c r="I182" s="37"/>
      <c r="J182" s="41"/>
      <c r="K182" s="31" t="s">
        <v>1309</v>
      </c>
      <c r="L182" s="38" t="s">
        <v>1306</v>
      </c>
      <c r="M182" s="41"/>
      <c r="N182" s="31" t="s">
        <v>1309</v>
      </c>
      <c r="O182" s="38" t="s">
        <v>1306</v>
      </c>
      <c r="P182" s="41"/>
      <c r="Q182" s="31" t="s">
        <v>1309</v>
      </c>
      <c r="R182" s="38" t="s">
        <v>1306</v>
      </c>
      <c r="S182" s="41"/>
      <c r="T182" s="31" t="s">
        <v>1309</v>
      </c>
      <c r="U182" s="38" t="s">
        <v>1306</v>
      </c>
      <c r="V182" s="41"/>
      <c r="W182" s="31" t="s">
        <v>1309</v>
      </c>
      <c r="X182" s="38" t="s">
        <v>1306</v>
      </c>
      <c r="Y182" s="41"/>
      <c r="Z182" s="31" t="s">
        <v>1309</v>
      </c>
      <c r="AA182" s="38" t="s">
        <v>1306</v>
      </c>
      <c r="AB182" s="41"/>
      <c r="AC182" s="31" t="s">
        <v>1309</v>
      </c>
      <c r="AD182" s="38" t="s">
        <v>1306</v>
      </c>
      <c r="AE182" s="41"/>
      <c r="AF182" s="31" t="s">
        <v>1309</v>
      </c>
      <c r="AG182" s="38" t="s">
        <v>1306</v>
      </c>
      <c r="AH182" s="41"/>
      <c r="AI182" s="31" t="s">
        <v>1309</v>
      </c>
      <c r="AJ182" s="38" t="s">
        <v>1306</v>
      </c>
      <c r="AK182" s="41"/>
      <c r="AL182" s="31" t="s">
        <v>1309</v>
      </c>
      <c r="AM182" s="38" t="s">
        <v>1306</v>
      </c>
      <c r="AN182" s="41"/>
      <c r="AO182" s="31" t="s">
        <v>1309</v>
      </c>
      <c r="AP182" s="38" t="s">
        <v>1306</v>
      </c>
      <c r="AQ182" s="41"/>
      <c r="AR182" s="31" t="s">
        <v>1309</v>
      </c>
      <c r="AS182" s="38" t="s">
        <v>1306</v>
      </c>
      <c r="AT182" s="39"/>
      <c r="AU182" s="40"/>
    </row>
    <row r="183" spans="1:47" ht="12.95" customHeight="1" x14ac:dyDescent="0.2">
      <c r="A183" s="7" t="s">
        <v>1010</v>
      </c>
      <c r="B183" s="42" t="s">
        <v>918</v>
      </c>
      <c r="C183" s="7" t="s">
        <v>224</v>
      </c>
      <c r="D183" s="43" t="s">
        <v>222</v>
      </c>
      <c r="E183" s="44" t="s">
        <v>225</v>
      </c>
      <c r="F183" s="45"/>
      <c r="G183" s="7">
        <v>1</v>
      </c>
      <c r="H183" s="36"/>
      <c r="I183" s="37"/>
      <c r="J183" s="41"/>
      <c r="K183" s="31" t="s">
        <v>1309</v>
      </c>
      <c r="L183" s="38" t="s">
        <v>1306</v>
      </c>
      <c r="M183" s="41"/>
      <c r="N183" s="31" t="s">
        <v>1309</v>
      </c>
      <c r="O183" s="38" t="s">
        <v>1306</v>
      </c>
      <c r="P183" s="41"/>
      <c r="Q183" s="31" t="s">
        <v>1309</v>
      </c>
      <c r="R183" s="38" t="s">
        <v>1306</v>
      </c>
      <c r="S183" s="41"/>
      <c r="T183" s="31" t="s">
        <v>1309</v>
      </c>
      <c r="U183" s="38" t="s">
        <v>1306</v>
      </c>
      <c r="V183" s="41"/>
      <c r="W183" s="31" t="s">
        <v>1309</v>
      </c>
      <c r="X183" s="38" t="s">
        <v>1306</v>
      </c>
      <c r="Y183" s="41"/>
      <c r="Z183" s="31" t="s">
        <v>1309</v>
      </c>
      <c r="AA183" s="38" t="s">
        <v>1306</v>
      </c>
      <c r="AB183" s="41"/>
      <c r="AC183" s="31" t="s">
        <v>1309</v>
      </c>
      <c r="AD183" s="38" t="s">
        <v>1306</v>
      </c>
      <c r="AE183" s="41"/>
      <c r="AF183" s="31" t="s">
        <v>1309</v>
      </c>
      <c r="AG183" s="38" t="s">
        <v>1306</v>
      </c>
      <c r="AH183" s="41"/>
      <c r="AI183" s="31" t="s">
        <v>1309</v>
      </c>
      <c r="AJ183" s="38" t="s">
        <v>1306</v>
      </c>
      <c r="AK183" s="41"/>
      <c r="AL183" s="31" t="s">
        <v>1309</v>
      </c>
      <c r="AM183" s="38" t="s">
        <v>1306</v>
      </c>
      <c r="AN183" s="41"/>
      <c r="AO183" s="31" t="s">
        <v>1309</v>
      </c>
      <c r="AP183" s="38" t="s">
        <v>1306</v>
      </c>
      <c r="AQ183" s="41"/>
      <c r="AR183" s="31" t="s">
        <v>1309</v>
      </c>
      <c r="AS183" s="38" t="s">
        <v>1306</v>
      </c>
      <c r="AT183" s="39"/>
      <c r="AU183" s="40"/>
    </row>
    <row r="184" spans="1:47" ht="12.95" customHeight="1" x14ac:dyDescent="0.2">
      <c r="A184" s="7" t="s">
        <v>142</v>
      </c>
      <c r="B184" s="42" t="s">
        <v>918</v>
      </c>
      <c r="C184" s="7" t="s">
        <v>143</v>
      </c>
      <c r="D184" s="43" t="s">
        <v>141</v>
      </c>
      <c r="E184" s="44" t="s">
        <v>758</v>
      </c>
      <c r="F184" s="45"/>
      <c r="G184" s="7">
        <v>1</v>
      </c>
      <c r="H184" s="36"/>
      <c r="I184" s="37"/>
      <c r="J184" s="41"/>
      <c r="K184" s="31" t="s">
        <v>1309</v>
      </c>
      <c r="L184" s="38" t="s">
        <v>1306</v>
      </c>
      <c r="M184" s="41"/>
      <c r="N184" s="31" t="s">
        <v>1309</v>
      </c>
      <c r="O184" s="38" t="s">
        <v>1306</v>
      </c>
      <c r="P184" s="41"/>
      <c r="Q184" s="31" t="s">
        <v>1309</v>
      </c>
      <c r="R184" s="38" t="s">
        <v>1306</v>
      </c>
      <c r="S184" s="41"/>
      <c r="T184" s="31" t="s">
        <v>1309</v>
      </c>
      <c r="U184" s="38" t="s">
        <v>1306</v>
      </c>
      <c r="V184" s="41"/>
      <c r="W184" s="31" t="s">
        <v>1309</v>
      </c>
      <c r="X184" s="38" t="s">
        <v>1306</v>
      </c>
      <c r="Y184" s="41"/>
      <c r="Z184" s="31" t="s">
        <v>1309</v>
      </c>
      <c r="AA184" s="38" t="s">
        <v>1306</v>
      </c>
      <c r="AB184" s="41"/>
      <c r="AC184" s="31" t="s">
        <v>1309</v>
      </c>
      <c r="AD184" s="38" t="s">
        <v>1306</v>
      </c>
      <c r="AE184" s="41"/>
      <c r="AF184" s="31" t="s">
        <v>1309</v>
      </c>
      <c r="AG184" s="38" t="s">
        <v>1306</v>
      </c>
      <c r="AH184" s="41"/>
      <c r="AI184" s="31" t="s">
        <v>1309</v>
      </c>
      <c r="AJ184" s="38" t="s">
        <v>1306</v>
      </c>
      <c r="AK184" s="41"/>
      <c r="AL184" s="31" t="s">
        <v>1309</v>
      </c>
      <c r="AM184" s="38" t="s">
        <v>1306</v>
      </c>
      <c r="AN184" s="41"/>
      <c r="AO184" s="31" t="s">
        <v>1309</v>
      </c>
      <c r="AP184" s="38" t="s">
        <v>1306</v>
      </c>
      <c r="AQ184" s="41"/>
      <c r="AR184" s="31" t="s">
        <v>1309</v>
      </c>
      <c r="AS184" s="38" t="s">
        <v>1306</v>
      </c>
      <c r="AT184" s="39"/>
      <c r="AU184" s="40"/>
    </row>
    <row r="185" spans="1:47" ht="12.95" customHeight="1" x14ac:dyDescent="0.2">
      <c r="A185" s="7" t="s">
        <v>28</v>
      </c>
      <c r="B185" s="42" t="s">
        <v>913</v>
      </c>
      <c r="C185" s="7" t="s">
        <v>29</v>
      </c>
      <c r="D185" s="43" t="s">
        <v>27</v>
      </c>
      <c r="E185" s="47" t="s">
        <v>30</v>
      </c>
      <c r="F185" s="45"/>
      <c r="G185" s="7">
        <v>1</v>
      </c>
      <c r="H185" s="36"/>
      <c r="I185" s="37"/>
      <c r="J185" s="41"/>
      <c r="K185" s="31" t="s">
        <v>1309</v>
      </c>
      <c r="L185" s="38" t="s">
        <v>1306</v>
      </c>
      <c r="M185" s="41"/>
      <c r="N185" s="31" t="s">
        <v>1309</v>
      </c>
      <c r="O185" s="38" t="s">
        <v>1306</v>
      </c>
      <c r="P185" s="41"/>
      <c r="Q185" s="31" t="s">
        <v>1309</v>
      </c>
      <c r="R185" s="38" t="s">
        <v>1306</v>
      </c>
      <c r="S185" s="41"/>
      <c r="T185" s="31" t="s">
        <v>1309</v>
      </c>
      <c r="U185" s="38" t="s">
        <v>1306</v>
      </c>
      <c r="V185" s="41"/>
      <c r="W185" s="31" t="s">
        <v>1309</v>
      </c>
      <c r="X185" s="38" t="s">
        <v>1306</v>
      </c>
      <c r="Y185" s="41"/>
      <c r="Z185" s="31" t="s">
        <v>1309</v>
      </c>
      <c r="AA185" s="38" t="s">
        <v>1306</v>
      </c>
      <c r="AB185" s="41"/>
      <c r="AC185" s="31" t="s">
        <v>1309</v>
      </c>
      <c r="AD185" s="38" t="s">
        <v>1306</v>
      </c>
      <c r="AE185" s="41"/>
      <c r="AF185" s="31" t="s">
        <v>1309</v>
      </c>
      <c r="AG185" s="38" t="s">
        <v>1306</v>
      </c>
      <c r="AH185" s="41"/>
      <c r="AI185" s="31" t="s">
        <v>1309</v>
      </c>
      <c r="AJ185" s="38" t="s">
        <v>1306</v>
      </c>
      <c r="AK185" s="41"/>
      <c r="AL185" s="31" t="s">
        <v>1309</v>
      </c>
      <c r="AM185" s="38" t="s">
        <v>1306</v>
      </c>
      <c r="AN185" s="41"/>
      <c r="AO185" s="31" t="s">
        <v>1309</v>
      </c>
      <c r="AP185" s="38" t="s">
        <v>1306</v>
      </c>
      <c r="AQ185" s="41"/>
      <c r="AR185" s="31" t="s">
        <v>1309</v>
      </c>
      <c r="AS185" s="38" t="s">
        <v>1306</v>
      </c>
      <c r="AT185" s="39"/>
      <c r="AU185" s="40"/>
    </row>
    <row r="186" spans="1:47" ht="12.95" customHeight="1" x14ac:dyDescent="0.2">
      <c r="A186" s="7" t="s">
        <v>1011</v>
      </c>
      <c r="B186" s="42" t="s">
        <v>911</v>
      </c>
      <c r="C186" s="7" t="s">
        <v>79</v>
      </c>
      <c r="D186" s="43" t="s">
        <v>77</v>
      </c>
      <c r="E186" s="47" t="s">
        <v>80</v>
      </c>
      <c r="F186" s="45"/>
      <c r="G186" s="7">
        <v>5</v>
      </c>
      <c r="H186" s="36"/>
      <c r="I186" s="37"/>
      <c r="J186" s="41"/>
      <c r="K186" s="31" t="s">
        <v>1309</v>
      </c>
      <c r="L186" s="38" t="s">
        <v>1306</v>
      </c>
      <c r="M186" s="41"/>
      <c r="N186" s="31" t="s">
        <v>1309</v>
      </c>
      <c r="O186" s="38" t="s">
        <v>1306</v>
      </c>
      <c r="P186" s="41"/>
      <c r="Q186" s="31" t="s">
        <v>1309</v>
      </c>
      <c r="R186" s="38" t="s">
        <v>1306</v>
      </c>
      <c r="S186" s="41"/>
      <c r="T186" s="31" t="s">
        <v>1309</v>
      </c>
      <c r="U186" s="38" t="s">
        <v>1306</v>
      </c>
      <c r="V186" s="41"/>
      <c r="W186" s="31" t="s">
        <v>1309</v>
      </c>
      <c r="X186" s="38" t="s">
        <v>1306</v>
      </c>
      <c r="Y186" s="41"/>
      <c r="Z186" s="31" t="s">
        <v>1309</v>
      </c>
      <c r="AA186" s="38" t="s">
        <v>1306</v>
      </c>
      <c r="AB186" s="41"/>
      <c r="AC186" s="31" t="s">
        <v>1309</v>
      </c>
      <c r="AD186" s="38" t="s">
        <v>1306</v>
      </c>
      <c r="AE186" s="41"/>
      <c r="AF186" s="31" t="s">
        <v>1309</v>
      </c>
      <c r="AG186" s="38" t="s">
        <v>1306</v>
      </c>
      <c r="AH186" s="41"/>
      <c r="AI186" s="31" t="s">
        <v>1309</v>
      </c>
      <c r="AJ186" s="38" t="s">
        <v>1306</v>
      </c>
      <c r="AK186" s="41"/>
      <c r="AL186" s="31" t="s">
        <v>1309</v>
      </c>
      <c r="AM186" s="38" t="s">
        <v>1306</v>
      </c>
      <c r="AN186" s="41"/>
      <c r="AO186" s="31" t="s">
        <v>1309</v>
      </c>
      <c r="AP186" s="38" t="s">
        <v>1306</v>
      </c>
      <c r="AQ186" s="41"/>
      <c r="AR186" s="31" t="s">
        <v>1309</v>
      </c>
      <c r="AS186" s="38" t="s">
        <v>1306</v>
      </c>
      <c r="AT186" s="39"/>
      <c r="AU186" s="40"/>
    </row>
    <row r="187" spans="1:47" ht="12.95" customHeight="1" x14ac:dyDescent="0.2">
      <c r="A187" s="7" t="s">
        <v>184</v>
      </c>
      <c r="B187" s="42" t="s">
        <v>911</v>
      </c>
      <c r="C187" s="7" t="s">
        <v>185</v>
      </c>
      <c r="D187" s="43" t="s">
        <v>183</v>
      </c>
      <c r="E187" s="44" t="s">
        <v>186</v>
      </c>
      <c r="F187" s="45"/>
      <c r="G187" s="7">
        <v>1</v>
      </c>
      <c r="H187" s="37"/>
      <c r="I187" s="37"/>
      <c r="J187" s="41"/>
      <c r="K187" s="31" t="s">
        <v>1309</v>
      </c>
      <c r="L187" s="38" t="s">
        <v>1306</v>
      </c>
      <c r="M187" s="41"/>
      <c r="N187" s="31" t="s">
        <v>1309</v>
      </c>
      <c r="O187" s="38" t="s">
        <v>1306</v>
      </c>
      <c r="P187" s="41"/>
      <c r="Q187" s="31" t="s">
        <v>1309</v>
      </c>
      <c r="R187" s="38" t="s">
        <v>1306</v>
      </c>
      <c r="S187" s="41"/>
      <c r="T187" s="31" t="s">
        <v>1309</v>
      </c>
      <c r="U187" s="38" t="s">
        <v>1306</v>
      </c>
      <c r="V187" s="41"/>
      <c r="W187" s="31" t="s">
        <v>1309</v>
      </c>
      <c r="X187" s="38" t="s">
        <v>1306</v>
      </c>
      <c r="Y187" s="41"/>
      <c r="Z187" s="31" t="s">
        <v>1309</v>
      </c>
      <c r="AA187" s="38" t="s">
        <v>1306</v>
      </c>
      <c r="AB187" s="41"/>
      <c r="AC187" s="31" t="s">
        <v>1309</v>
      </c>
      <c r="AD187" s="38" t="s">
        <v>1306</v>
      </c>
      <c r="AE187" s="41"/>
      <c r="AF187" s="31" t="s">
        <v>1309</v>
      </c>
      <c r="AG187" s="38" t="s">
        <v>1306</v>
      </c>
      <c r="AH187" s="41"/>
      <c r="AI187" s="31" t="s">
        <v>1309</v>
      </c>
      <c r="AJ187" s="38" t="s">
        <v>1306</v>
      </c>
      <c r="AK187" s="41"/>
      <c r="AL187" s="31" t="s">
        <v>1309</v>
      </c>
      <c r="AM187" s="38" t="s">
        <v>1306</v>
      </c>
      <c r="AN187" s="41"/>
      <c r="AO187" s="31" t="s">
        <v>1309</v>
      </c>
      <c r="AP187" s="38" t="s">
        <v>1306</v>
      </c>
      <c r="AQ187" s="41"/>
      <c r="AR187" s="31" t="s">
        <v>1309</v>
      </c>
      <c r="AS187" s="38" t="s">
        <v>1306</v>
      </c>
      <c r="AT187" s="39"/>
      <c r="AU187" s="40"/>
    </row>
  </sheetData>
  <sheetProtection algorithmName="SHA-512" hashValue="cwZdNWl7FnKd/ayxAr392VKf1n7zMgifn4rAn2b7A0n1ddc7I66f28IQApEzjqjbtXRYp+vxVBjGTDE2e0jU9A==" saltValue="A/jq0EO7xXhrHcSF2gJQ2g==" spinCount="100000" sheet="1" selectLockedCells="1" selectUnlockedCells="1"/>
  <mergeCells count="13">
    <mergeCell ref="AT1:AU1"/>
    <mergeCell ref="AN1:AP1"/>
    <mergeCell ref="AQ1:AS1"/>
    <mergeCell ref="J1:L1"/>
    <mergeCell ref="M1:O1"/>
    <mergeCell ref="P1:R1"/>
    <mergeCell ref="AH1:AJ1"/>
    <mergeCell ref="AK1:AM1"/>
    <mergeCell ref="S1:U1"/>
    <mergeCell ref="V1:X1"/>
    <mergeCell ref="Y1:AA1"/>
    <mergeCell ref="AB1:AD1"/>
    <mergeCell ref="AE1:AG1"/>
  </mergeCells>
  <conditionalFormatting sqref="AR1:AR2">
    <cfRule type="cellIs" dxfId="2449" priority="5077" operator="equal">
      <formula>"SALDO REPROGRAMADO"</formula>
    </cfRule>
    <cfRule type="cellIs" dxfId="2448" priority="5078" operator="equal">
      <formula>"REPROGRAMAÇÃO DE SALDOS"</formula>
    </cfRule>
    <cfRule type="cellIs" dxfId="2447" priority="5079" operator="equal">
      <formula>"NÃO SE APLICA"</formula>
    </cfRule>
  </conditionalFormatting>
  <conditionalFormatting sqref="J80:J81 AT3:AT187 AT63:AU63 J1:AT2 J82:L158 J160:L163 J165:L186 L3:L187 J3:L79 K4:K187">
    <cfRule type="cellIs" dxfId="2446" priority="5076" operator="equal">
      <formula>"NÃO SE APLICA"</formula>
    </cfRule>
  </conditionalFormatting>
  <conditionalFormatting sqref="K49">
    <cfRule type="cellIs" dxfId="2445" priority="5047" operator="equal">
      <formula>"NÃO SE APLICA"</formula>
    </cfRule>
  </conditionalFormatting>
  <conditionalFormatting sqref="K66">
    <cfRule type="cellIs" dxfId="2444" priority="5025" operator="equal">
      <formula>"NÃO SE APLICA"</formula>
    </cfRule>
  </conditionalFormatting>
  <conditionalFormatting sqref="K90">
    <cfRule type="cellIs" dxfId="2443" priority="4911" operator="equal">
      <formula>"NÃO SE APLICA"</formula>
    </cfRule>
  </conditionalFormatting>
  <conditionalFormatting sqref="K114">
    <cfRule type="cellIs" dxfId="2442" priority="4804" operator="equal">
      <formula>"NÃO SE APLICA"</formula>
    </cfRule>
  </conditionalFormatting>
  <conditionalFormatting sqref="K127">
    <cfRule type="cellIs" dxfId="2441" priority="4740" operator="equal">
      <formula>"NÃO SE APLICA"</formula>
    </cfRule>
  </conditionalFormatting>
  <conditionalFormatting sqref="K135">
    <cfRule type="cellIs" dxfId="2440" priority="4693" operator="equal">
      <formula>"NÃO SE APLICA"</formula>
    </cfRule>
  </conditionalFormatting>
  <conditionalFormatting sqref="J159 L159">
    <cfRule type="cellIs" dxfId="2439" priority="4525" operator="equal">
      <formula>"NÃO SE APLICA"</formula>
    </cfRule>
  </conditionalFormatting>
  <conditionalFormatting sqref="J164 L164">
    <cfRule type="cellIs" dxfId="2438" priority="4504" operator="equal">
      <formula>"NÃO SE APLICA"</formula>
    </cfRule>
  </conditionalFormatting>
  <conditionalFormatting sqref="K166">
    <cfRule type="cellIs" dxfId="2437" priority="4487" operator="equal">
      <formula>"NÃO SE APLICA"</formula>
    </cfRule>
  </conditionalFormatting>
  <conditionalFormatting sqref="J187 L187">
    <cfRule type="cellIs" dxfId="2436" priority="4380" operator="equal">
      <formula>"NÃO SE APLICA"</formula>
    </cfRule>
  </conditionalFormatting>
  <conditionalFormatting sqref="K1:K1048576">
    <cfRule type="cellIs" dxfId="2435" priority="4352" operator="equal">
      <formula>"REPROGRAMAÇÃO DE SALDOS"</formula>
    </cfRule>
    <cfRule type="cellIs" dxfId="2434" priority="4353" operator="equal">
      <formula>43373</formula>
    </cfRule>
    <cfRule type="cellIs" dxfId="2433" priority="4354" operator="equal">
      <formula>"SALDO REPROGRAMADO"</formula>
    </cfRule>
    <cfRule type="cellIs" dxfId="2432" priority="4355" operator="equal">
      <formula>"REPROGRAMAÇÃO DE SALDOS"</formula>
    </cfRule>
    <cfRule type="cellIs" dxfId="2431" priority="4356" operator="equal">
      <formula>"NÃO POSSUI"</formula>
    </cfRule>
    <cfRule type="cellIs" dxfId="2430" priority="4357" operator="equal">
      <formula>"NÃO SE APLICA"</formula>
    </cfRule>
  </conditionalFormatting>
  <conditionalFormatting sqref="N1:N2 N188:N1048576">
    <cfRule type="cellIs" dxfId="2429" priority="4346" operator="equal">
      <formula>"REPROGRAMAÇÃO DE SALDOS"</formula>
    </cfRule>
    <cfRule type="cellIs" dxfId="2428" priority="4347" operator="equal">
      <formula>"NÃO POSSUI"</formula>
    </cfRule>
    <cfRule type="cellIs" dxfId="2427" priority="4348" operator="equal">
      <formula>"NÃO POSSUI"</formula>
    </cfRule>
    <cfRule type="cellIs" dxfId="2426" priority="4349" operator="equal">
      <formula>"NÁO POSSUI"</formula>
    </cfRule>
    <cfRule type="cellIs" dxfId="2425" priority="4350" operator="equal">
      <formula>"NÃO POSSUI"</formula>
    </cfRule>
    <cfRule type="cellIs" dxfId="2424" priority="4351" operator="equal">
      <formula>"REPROGRAMAÇÃO DE SALDOS"</formula>
    </cfRule>
  </conditionalFormatting>
  <conditionalFormatting sqref="Q1:Q2 Q188:Q1048576">
    <cfRule type="cellIs" dxfId="2423" priority="4344" operator="equal">
      <formula>"REPROGRAMAÇÃO DE SALDOS"</formula>
    </cfRule>
    <cfRule type="cellIs" dxfId="2422" priority="4345" operator="equal">
      <formula>"NÃO POSSUI"</formula>
    </cfRule>
  </conditionalFormatting>
  <conditionalFormatting sqref="T1:T2 T188:T1048576">
    <cfRule type="cellIs" dxfId="2421" priority="4342" operator="equal">
      <formula>"NÃO POSSUI"</formula>
    </cfRule>
    <cfRule type="cellIs" dxfId="2420" priority="4343" operator="equal">
      <formula>"REPROGRAMAÇÃO DE SALDOS"</formula>
    </cfRule>
  </conditionalFormatting>
  <conditionalFormatting sqref="AO1:AO2 AR1:AR2 H2:I62 AR188:AR1048576 AF1:AF2 AI1:AI2 AL1:AL2 H64:I1048576 F64:F1048576 W1:W2 AC1:AC2 Z1:Z2 W188:W1048576 Z188:Z1048576 AC188:AC1048576 AF188:AF1048576 AI188:AI1048576 AL188:AL1048576 AO188:AO1048576 F2:F62 J63:L63">
    <cfRule type="cellIs" dxfId="2419" priority="4341" operator="equal">
      <formula>"NÃO POSSUI"</formula>
    </cfRule>
  </conditionalFormatting>
  <conditionalFormatting sqref="AO1:AO2 AR1:AR2 H2:I62 AR188:AR1048576 AF1:AF2 AI1:AI2 AL1:AL2 H64:I1048576 F64:F1048576 W1:W2 AC1:AC2 Z1:Z2 W188:W1048576 Z188:Z1048576 AC188:AC1048576 AF188:AF1048576 AI188:AI1048576 AL188:AL1048576 AO188:AO1048576 F2:F62 J63:L63">
    <cfRule type="cellIs" dxfId="2418" priority="4340" operator="equal">
      <formula>"REPROGRAMAÇÃO DE SALDOS"</formula>
    </cfRule>
  </conditionalFormatting>
  <conditionalFormatting sqref="AR1:AR2 H2:I62 AR188:AR1048576 AF188:AF1048576 AO188:AO1048576 H64:I1048576 F64:F1048576 W1:W2 AB1:AO2 Z1:Z2 W188:W1048576 Z188:Z1048576 AC188:AC1048576 AI188:AI1048576 AL188:AL1048576 F2:F62 J63:L63">
    <cfRule type="cellIs" dxfId="2417" priority="4339" operator="equal">
      <formula>"NÃO SE APLICA"</formula>
    </cfRule>
  </conditionalFormatting>
  <conditionalFormatting sqref="AT1 AT2:AU187">
    <cfRule type="cellIs" dxfId="2416" priority="4336" operator="equal">
      <formula>"NÃO SE APLICA"</formula>
    </cfRule>
    <cfRule type="cellIs" dxfId="2415" priority="4337" operator="equal">
      <formula>"NÃO POSSUI"</formula>
    </cfRule>
    <cfRule type="cellIs" dxfId="2414" priority="4338" operator="equal">
      <formula>"REPROGRAMAÇÃO DE SALDOS"</formula>
    </cfRule>
  </conditionalFormatting>
  <conditionalFormatting sqref="A91">
    <cfRule type="cellIs" dxfId="2413" priority="4335" operator="equal">
      <formula>"NÃO POSSUI"</formula>
    </cfRule>
  </conditionalFormatting>
  <conditionalFormatting sqref="A91">
    <cfRule type="cellIs" dxfId="2412" priority="4334" operator="equal">
      <formula>"REPROGRAMAÇÃO DE SALDOS"</formula>
    </cfRule>
  </conditionalFormatting>
  <conditionalFormatting sqref="A91">
    <cfRule type="cellIs" dxfId="2411" priority="4333" operator="equal">
      <formula>"NÃO SE APLICA"</formula>
    </cfRule>
  </conditionalFormatting>
  <conditionalFormatting sqref="AK1:AM1 AN2:AO2 AQ2:AR2 J63:L63 AT2:AU187 AE2:AF2 AH2:AI2 AK2:AL2 F64:K187 M2:N2 P2:Q2 S2:T2 V2:W2 Y2:Z2 AB2:AC2 F2:K62 K4:K187">
    <cfRule type="containsBlanks" dxfId="2410" priority="4332">
      <formula>LEN(TRIM(F1))=0</formula>
    </cfRule>
  </conditionalFormatting>
  <conditionalFormatting sqref="F2:XFD2 J1:AT1 AV1:XFD1 J63:L63 AT3:XFD187 F64:L187 L3:L187 F3:L62 K4:K187">
    <cfRule type="cellIs" dxfId="2409" priority="4330" operator="equal">
      <formula>"REPROGRAMAÇÃO DE SALDOS"</formula>
    </cfRule>
  </conditionalFormatting>
  <conditionalFormatting sqref="D63">
    <cfRule type="cellIs" dxfId="2408" priority="4270" operator="equal">
      <formula>"NÃO SE APLICA"</formula>
    </cfRule>
  </conditionalFormatting>
  <conditionalFormatting sqref="D63">
    <cfRule type="cellIs" dxfId="2407" priority="4264" operator="equal">
      <formula>"REPROGRAMAÇÃO DE SALDOS"</formula>
    </cfRule>
    <cfRule type="cellIs" dxfId="2406" priority="4265" operator="equal">
      <formula>43373</formula>
    </cfRule>
    <cfRule type="cellIs" dxfId="2405" priority="4266" operator="equal">
      <formula>"SALDO REPROGRAMADO"</formula>
    </cfRule>
    <cfRule type="cellIs" dxfId="2404" priority="4267" operator="equal">
      <formula>"REPROGRAMAÇÃO DE SALDOS"</formula>
    </cfRule>
    <cfRule type="cellIs" dxfId="2403" priority="4268" operator="equal">
      <formula>"NÃO POSSUI"</formula>
    </cfRule>
    <cfRule type="cellIs" dxfId="2402" priority="4269" operator="equal">
      <formula>"NÃO SE APLICA"</formula>
    </cfRule>
  </conditionalFormatting>
  <conditionalFormatting sqref="D63">
    <cfRule type="containsBlanks" dxfId="2401" priority="4263">
      <formula>LEN(TRIM(D63))=0</formula>
    </cfRule>
  </conditionalFormatting>
  <conditionalFormatting sqref="D63">
    <cfRule type="cellIs" dxfId="2400" priority="4262" operator="equal">
      <formula>"REPROGRAMAÇÃO DE SALDOS"</formula>
    </cfRule>
  </conditionalFormatting>
  <conditionalFormatting sqref="J1:AS2 J188:AS1048576 J3:L187">
    <cfRule type="cellIs" dxfId="2399" priority="4259" operator="equal">
      <formula>"NÃO POSSUI"</formula>
    </cfRule>
    <cfRule type="cellIs" dxfId="2398" priority="4260" operator="equal">
      <formula>"REPROGRAMAÇÃO DE SALDOS"</formula>
    </cfRule>
    <cfRule type="cellIs" dxfId="2397" priority="4261" operator="equal">
      <formula>"NÃO SE APLICA"</formula>
    </cfRule>
  </conditionalFormatting>
  <conditionalFormatting sqref="AT63:AU63">
    <cfRule type="cellIs" dxfId="2396" priority="4007" operator="equal">
      <formula>"SALDO REPROGRAMADO"</formula>
    </cfRule>
    <cfRule type="cellIs" dxfId="2395" priority="4008" operator="equal">
      <formula>"REPROGRAMAÇÃO DE SALDOS"</formula>
    </cfRule>
    <cfRule type="cellIs" dxfId="2394" priority="4009" operator="equal">
      <formula>"NÃO SE APLICA"</formula>
    </cfRule>
  </conditionalFormatting>
  <conditionalFormatting sqref="AT63:AU63">
    <cfRule type="cellIs" dxfId="2393" priority="4006" operator="equal">
      <formula>"NÃO POSSUI"</formula>
    </cfRule>
  </conditionalFormatting>
  <conditionalFormatting sqref="AT63:AU63">
    <cfRule type="cellIs" dxfId="2392" priority="4005" operator="equal">
      <formula>"REPROGRAMAÇÃO DE SALDOS"</formula>
    </cfRule>
  </conditionalFormatting>
  <conditionalFormatting sqref="AT63:AU63">
    <cfRule type="cellIs" dxfId="2391" priority="4004" operator="equal">
      <formula>"NÃO SE APLICA"</formula>
    </cfRule>
  </conditionalFormatting>
  <conditionalFormatting sqref="AT63:AU63">
    <cfRule type="cellIs" dxfId="2390" priority="4001" operator="equal">
      <formula>"NÃO POSSUI"</formula>
    </cfRule>
    <cfRule type="cellIs" dxfId="2389" priority="4002" operator="equal">
      <formula>"REPROGRAMAÇÃO DE SALDOS"</formula>
    </cfRule>
    <cfRule type="cellIs" dxfId="2388" priority="4003" operator="equal">
      <formula>"NÃO SE APLICA"</formula>
    </cfRule>
  </conditionalFormatting>
  <conditionalFormatting sqref="L63">
    <cfRule type="cellIs" dxfId="2387" priority="3986" operator="equal">
      <formula>"REPROGRAMAÇÃO DE SALDOS"</formula>
    </cfRule>
    <cfRule type="cellIs" dxfId="2386" priority="3987" operator="equal">
      <formula>43373</formula>
    </cfRule>
    <cfRule type="cellIs" dxfId="2385" priority="3988" operator="equal">
      <formula>"SALDO REPROGRAMADO"</formula>
    </cfRule>
    <cfRule type="cellIs" dxfId="2384" priority="3989" operator="equal">
      <formula>"REPROGRAMAÇÃO DE SALDOS"</formula>
    </cfRule>
    <cfRule type="cellIs" dxfId="2383" priority="3990" operator="equal">
      <formula>"NÃO POSSUI"</formula>
    </cfRule>
    <cfRule type="cellIs" dxfId="2382" priority="3991" operator="equal">
      <formula>"NÃO SE APLICA"</formula>
    </cfRule>
  </conditionalFormatting>
  <conditionalFormatting sqref="L63">
    <cfRule type="containsBlanks" dxfId="2381" priority="3985">
      <formula>LEN(TRIM(L63))=0</formula>
    </cfRule>
  </conditionalFormatting>
  <conditionalFormatting sqref="J63:L63">
    <cfRule type="cellIs" dxfId="2380" priority="3970" operator="equal">
      <formula>"SALDO REPROGRAMADO"</formula>
    </cfRule>
    <cfRule type="cellIs" dxfId="2379" priority="3971" operator="equal">
      <formula>"REPROGRAMAÇÃO DE SALDOS"</formula>
    </cfRule>
    <cfRule type="cellIs" dxfId="2378" priority="3972" operator="equal">
      <formula>"NÃO SE APLICA"</formula>
    </cfRule>
  </conditionalFormatting>
  <conditionalFormatting sqref="E63:I63">
    <cfRule type="cellIs" dxfId="2377" priority="3969" operator="equal">
      <formula>"NÃO SE APLICA"</formula>
    </cfRule>
  </conditionalFormatting>
  <conditionalFormatting sqref="E63:I63">
    <cfRule type="cellIs" dxfId="2376" priority="3963" operator="equal">
      <formula>"REPROGRAMAÇÃO DE SALDOS"</formula>
    </cfRule>
    <cfRule type="cellIs" dxfId="2375" priority="3964" operator="equal">
      <formula>43373</formula>
    </cfRule>
    <cfRule type="cellIs" dxfId="2374" priority="3965" operator="equal">
      <formula>"SALDO REPROGRAMADO"</formula>
    </cfRule>
    <cfRule type="cellIs" dxfId="2373" priority="3966" operator="equal">
      <formula>"REPROGRAMAÇÃO DE SALDOS"</formula>
    </cfRule>
    <cfRule type="cellIs" dxfId="2372" priority="3967" operator="equal">
      <formula>"NÃO POSSUI"</formula>
    </cfRule>
    <cfRule type="cellIs" dxfId="2371" priority="3968" operator="equal">
      <formula>"NÃO SE APLICA"</formula>
    </cfRule>
  </conditionalFormatting>
  <conditionalFormatting sqref="E63:I63">
    <cfRule type="containsBlanks" dxfId="2370" priority="3962">
      <formula>LEN(TRIM(E63))=0</formula>
    </cfRule>
  </conditionalFormatting>
  <conditionalFormatting sqref="E63:I63">
    <cfRule type="cellIs" dxfId="2369" priority="3961" operator="equal">
      <formula>"REPROGRAMAÇÃO DE SALDOS"</formula>
    </cfRule>
  </conditionalFormatting>
  <conditionalFormatting sqref="J166">
    <cfRule type="cellIs" dxfId="2368" priority="3918" operator="equal">
      <formula>"NÃO POSSUI"</formula>
    </cfRule>
  </conditionalFormatting>
  <conditionalFormatting sqref="J166">
    <cfRule type="cellIs" dxfId="2367" priority="3917" operator="equal">
      <formula>"REPROGRAMAÇÃO DE SALDOS"</formula>
    </cfRule>
  </conditionalFormatting>
  <conditionalFormatting sqref="J166">
    <cfRule type="cellIs" dxfId="2366" priority="3916" operator="equal">
      <formula>"NÃO SE APLICA"</formula>
    </cfRule>
  </conditionalFormatting>
  <conditionalFormatting sqref="K10">
    <cfRule type="cellIs" dxfId="2365" priority="3775" operator="equal">
      <formula>"REPROGRAMAÇÃO DE SALDOS"</formula>
    </cfRule>
    <cfRule type="cellIs" dxfId="2364" priority="3776" operator="equal">
      <formula>"NÃO POSSUI"</formula>
    </cfRule>
    <cfRule type="cellIs" dxfId="2363" priority="3777" operator="equal">
      <formula>"NÃO POSSUI"</formula>
    </cfRule>
    <cfRule type="cellIs" dxfId="2362" priority="3778" operator="equal">
      <formula>"NÁO POSSUI"</formula>
    </cfRule>
    <cfRule type="cellIs" dxfId="2361" priority="3779" operator="equal">
      <formula>"NÃO POSSUI"</formula>
    </cfRule>
    <cfRule type="cellIs" dxfId="2360" priority="3780" operator="equal">
      <formula>"REPROGRAMAÇÃO DE SALDOS"</formula>
    </cfRule>
  </conditionalFormatting>
  <conditionalFormatting sqref="K17">
    <cfRule type="cellIs" dxfId="2359" priority="3678" operator="equal">
      <formula>"NÃO POSSUI"</formula>
    </cfRule>
    <cfRule type="cellIs" dxfId="2358" priority="3679" operator="equal">
      <formula>"REPROGRAMAÇÃO DE SALDOS"</formula>
    </cfRule>
  </conditionalFormatting>
  <conditionalFormatting sqref="K18">
    <cfRule type="cellIs" dxfId="2357" priority="3676" operator="equal">
      <formula>"NÃO POSSUI"</formula>
    </cfRule>
    <cfRule type="cellIs" dxfId="2356" priority="3677" operator="equal">
      <formula>"REPROGRAMAÇÃO DE SALDOS"</formula>
    </cfRule>
  </conditionalFormatting>
  <conditionalFormatting sqref="K19">
    <cfRule type="cellIs" dxfId="2355" priority="3650" operator="equal">
      <formula>"NÃO POSSUI"</formula>
    </cfRule>
    <cfRule type="cellIs" dxfId="2354" priority="3651" operator="equal">
      <formula>"REPROGRAMAÇÃO DE SALDOS"</formula>
    </cfRule>
  </conditionalFormatting>
  <conditionalFormatting sqref="K20">
    <cfRule type="cellIs" dxfId="2353" priority="3623" operator="equal">
      <formula>"NÃO POSSUI"</formula>
    </cfRule>
    <cfRule type="cellIs" dxfId="2352" priority="3624" operator="equal">
      <formula>"REPROGRAMAÇÃO DE SALDOS"</formula>
    </cfRule>
  </conditionalFormatting>
  <conditionalFormatting sqref="K34">
    <cfRule type="cellIs" dxfId="2351" priority="3442" operator="equal">
      <formula>"NÃO POSSUI"</formula>
    </cfRule>
    <cfRule type="cellIs" dxfId="2350" priority="3443" operator="equal">
      <formula>"REPROGRAMAÇÃO DE SALDOS"</formula>
    </cfRule>
  </conditionalFormatting>
  <conditionalFormatting sqref="K71">
    <cfRule type="cellIs" dxfId="2349" priority="2500" operator="equal">
      <formula>"REPROGRAMAÇÃO DE SALDOS"</formula>
    </cfRule>
    <cfRule type="cellIs" dxfId="2348" priority="2501" operator="equal">
      <formula>"NÃO POSSUI"</formula>
    </cfRule>
    <cfRule type="cellIs" dxfId="2347" priority="2502" operator="equal">
      <formula>"NÃO POSSUI"</formula>
    </cfRule>
    <cfRule type="cellIs" dxfId="2346" priority="2503" operator="equal">
      <formula>"NÁO POSSUI"</formula>
    </cfRule>
    <cfRule type="cellIs" dxfId="2345" priority="2504" operator="equal">
      <formula>"NÃO POSSUI"</formula>
    </cfRule>
    <cfRule type="cellIs" dxfId="2344" priority="2505" operator="equal">
      <formula>"REPROGRAMAÇÃO DE SALDOS"</formula>
    </cfRule>
  </conditionalFormatting>
  <conditionalFormatting sqref="K111">
    <cfRule type="cellIs" dxfId="2343" priority="2259" operator="equal">
      <formula>"REPROGRAMAÇÃO DE SALDOS"</formula>
    </cfRule>
    <cfRule type="cellIs" dxfId="2342" priority="2260" operator="equal">
      <formula>"NÃO POSSUI"</formula>
    </cfRule>
  </conditionalFormatting>
  <conditionalFormatting sqref="K111">
    <cfRule type="cellIs" dxfId="2341" priority="2253" operator="equal">
      <formula>"REPROGRAMAÇÃO DE SALDOS"</formula>
    </cfRule>
    <cfRule type="cellIs" dxfId="2340" priority="2254" operator="equal">
      <formula>43373</formula>
    </cfRule>
    <cfRule type="cellIs" dxfId="2339" priority="2255" operator="equal">
      <formula>"SALDO REPROGRAMADO"</formula>
    </cfRule>
    <cfRule type="cellIs" dxfId="2338" priority="2256" operator="equal">
      <formula>"REPROGRAMAÇÃO DE SALDOS"</formula>
    </cfRule>
    <cfRule type="cellIs" dxfId="2337" priority="2257" operator="equal">
      <formula>"NÃO POSSUI"</formula>
    </cfRule>
    <cfRule type="cellIs" dxfId="2336" priority="2258" operator="equal">
      <formula>"NÃO SE APLICA"</formula>
    </cfRule>
  </conditionalFormatting>
  <conditionalFormatting sqref="K113">
    <cfRule type="cellIs" dxfId="2335" priority="2229" operator="equal">
      <formula>"REPROGRAMAÇÃO DE SALDOS"</formula>
    </cfRule>
    <cfRule type="cellIs" dxfId="2334" priority="2230" operator="equal">
      <formula>"NÃO POSSUI"</formula>
    </cfRule>
  </conditionalFormatting>
  <conditionalFormatting sqref="K113">
    <cfRule type="cellIs" dxfId="2333" priority="2223" operator="equal">
      <formula>"REPROGRAMAÇÃO DE SALDOS"</formula>
    </cfRule>
    <cfRule type="cellIs" dxfId="2332" priority="2224" operator="equal">
      <formula>43373</formula>
    </cfRule>
    <cfRule type="cellIs" dxfId="2331" priority="2225" operator="equal">
      <formula>"SALDO REPROGRAMADO"</formula>
    </cfRule>
    <cfRule type="cellIs" dxfId="2330" priority="2226" operator="equal">
      <formula>"REPROGRAMAÇÃO DE SALDOS"</formula>
    </cfRule>
    <cfRule type="cellIs" dxfId="2329" priority="2227" operator="equal">
      <formula>"NÃO POSSUI"</formula>
    </cfRule>
    <cfRule type="cellIs" dxfId="2328" priority="2228" operator="equal">
      <formula>"NÃO SE APLICA"</formula>
    </cfRule>
  </conditionalFormatting>
  <conditionalFormatting sqref="K115">
    <cfRule type="cellIs" dxfId="2327" priority="2213" operator="equal">
      <formula>"REPROGRAMAÇÃO DE SALDOS"</formula>
    </cfRule>
    <cfRule type="cellIs" dxfId="2326" priority="2214" operator="equal">
      <formula>"NÃO POSSUI"</formula>
    </cfRule>
  </conditionalFormatting>
  <conditionalFormatting sqref="K115">
    <cfRule type="cellIs" dxfId="2325" priority="2207" operator="equal">
      <formula>"REPROGRAMAÇÃO DE SALDOS"</formula>
    </cfRule>
    <cfRule type="cellIs" dxfId="2324" priority="2208" operator="equal">
      <formula>43373</formula>
    </cfRule>
    <cfRule type="cellIs" dxfId="2323" priority="2209" operator="equal">
      <formula>"SALDO REPROGRAMADO"</formula>
    </cfRule>
    <cfRule type="cellIs" dxfId="2322" priority="2210" operator="equal">
      <formula>"REPROGRAMAÇÃO DE SALDOS"</formula>
    </cfRule>
    <cfRule type="cellIs" dxfId="2321" priority="2211" operator="equal">
      <formula>"NÃO POSSUI"</formula>
    </cfRule>
    <cfRule type="cellIs" dxfId="2320" priority="2212" operator="equal">
      <formula>"NÃO SE APLICA"</formula>
    </cfRule>
  </conditionalFormatting>
  <conditionalFormatting sqref="K116">
    <cfRule type="cellIs" dxfId="2319" priority="2205" operator="equal">
      <formula>"REPROGRAMAÇÃO DE SALDOS"</formula>
    </cfRule>
    <cfRule type="cellIs" dxfId="2318" priority="2206" operator="equal">
      <formula>"NÃO POSSUI"</formula>
    </cfRule>
  </conditionalFormatting>
  <conditionalFormatting sqref="K116">
    <cfRule type="cellIs" dxfId="2317" priority="2199" operator="equal">
      <formula>"REPROGRAMAÇÃO DE SALDOS"</formula>
    </cfRule>
    <cfRule type="cellIs" dxfId="2316" priority="2200" operator="equal">
      <formula>43373</formula>
    </cfRule>
    <cfRule type="cellIs" dxfId="2315" priority="2201" operator="equal">
      <formula>"SALDO REPROGRAMADO"</formula>
    </cfRule>
    <cfRule type="cellIs" dxfId="2314" priority="2202" operator="equal">
      <formula>"REPROGRAMAÇÃO DE SALDOS"</formula>
    </cfRule>
    <cfRule type="cellIs" dxfId="2313" priority="2203" operator="equal">
      <formula>"NÃO POSSUI"</formula>
    </cfRule>
    <cfRule type="cellIs" dxfId="2312" priority="2204" operator="equal">
      <formula>"NÃO SE APLICA"</formula>
    </cfRule>
  </conditionalFormatting>
  <conditionalFormatting sqref="K120">
    <cfRule type="cellIs" dxfId="2311" priority="2173" operator="equal">
      <formula>"REPROGRAMAÇÃO DE SALDOS"</formula>
    </cfRule>
    <cfRule type="cellIs" dxfId="2310" priority="2174" operator="equal">
      <formula>"NÃO POSSUI"</formula>
    </cfRule>
  </conditionalFormatting>
  <conditionalFormatting sqref="K120">
    <cfRule type="cellIs" dxfId="2309" priority="2167" operator="equal">
      <formula>"REPROGRAMAÇÃO DE SALDOS"</formula>
    </cfRule>
    <cfRule type="cellIs" dxfId="2308" priority="2168" operator="equal">
      <formula>43373</formula>
    </cfRule>
    <cfRule type="cellIs" dxfId="2307" priority="2169" operator="equal">
      <formula>"SALDO REPROGRAMADO"</formula>
    </cfRule>
    <cfRule type="cellIs" dxfId="2306" priority="2170" operator="equal">
      <formula>"REPROGRAMAÇÃO DE SALDOS"</formula>
    </cfRule>
    <cfRule type="cellIs" dxfId="2305" priority="2171" operator="equal">
      <formula>"NÃO POSSUI"</formula>
    </cfRule>
    <cfRule type="cellIs" dxfId="2304" priority="2172" operator="equal">
      <formula>"NÃO SE APLICA"</formula>
    </cfRule>
  </conditionalFormatting>
  <conditionalFormatting sqref="K121">
    <cfRule type="cellIs" dxfId="2303" priority="2147" operator="equal">
      <formula>"REPROGRAMAÇÃO DE SALDOS"</formula>
    </cfRule>
    <cfRule type="cellIs" dxfId="2302" priority="2148" operator="equal">
      <formula>"NÃO POSSUI"</formula>
    </cfRule>
    <cfRule type="cellIs" dxfId="2301" priority="2149" operator="equal">
      <formula>"NÃO POSSUI"</formula>
    </cfRule>
    <cfRule type="cellIs" dxfId="2300" priority="2150" operator="equal">
      <formula>"NÁO POSSUI"</formula>
    </cfRule>
    <cfRule type="cellIs" dxfId="2299" priority="2151" operator="equal">
      <formula>"NÃO POSSUI"</formula>
    </cfRule>
    <cfRule type="cellIs" dxfId="2298" priority="2152" operator="equal">
      <formula>"REPROGRAMAÇÃO DE SALDOS"</formula>
    </cfRule>
  </conditionalFormatting>
  <conditionalFormatting sqref="K121">
    <cfRule type="cellIs" dxfId="2297" priority="2141" operator="equal">
      <formula>"REPROGRAMAÇÃO DE SALDOS"</formula>
    </cfRule>
    <cfRule type="cellIs" dxfId="2296" priority="2142" operator="equal">
      <formula>43373</formula>
    </cfRule>
    <cfRule type="cellIs" dxfId="2295" priority="2143" operator="equal">
      <formula>"SALDO REPROGRAMADO"</formula>
    </cfRule>
    <cfRule type="cellIs" dxfId="2294" priority="2144" operator="equal">
      <formula>"REPROGRAMAÇÃO DE SALDOS"</formula>
    </cfRule>
    <cfRule type="cellIs" dxfId="2293" priority="2145" operator="equal">
      <formula>"NÃO POSSUI"</formula>
    </cfRule>
    <cfRule type="cellIs" dxfId="2292" priority="2146" operator="equal">
      <formula>"NÃO SE APLICA"</formula>
    </cfRule>
  </conditionalFormatting>
  <conditionalFormatting sqref="K122">
    <cfRule type="cellIs" dxfId="2291" priority="2124" operator="equal">
      <formula>"REPROGRAMAÇÃO DE SALDOS"</formula>
    </cfRule>
    <cfRule type="cellIs" dxfId="2290" priority="2125" operator="equal">
      <formula>"NÃO POSSUI"</formula>
    </cfRule>
    <cfRule type="cellIs" dxfId="2289" priority="2126" operator="equal">
      <formula>"NÃO POSSUI"</formula>
    </cfRule>
    <cfRule type="cellIs" dxfId="2288" priority="2127" operator="equal">
      <formula>"NÁO POSSUI"</formula>
    </cfRule>
    <cfRule type="cellIs" dxfId="2287" priority="2128" operator="equal">
      <formula>"NÃO POSSUI"</formula>
    </cfRule>
    <cfRule type="cellIs" dxfId="2286" priority="2129" operator="equal">
      <formula>"REPROGRAMAÇÃO DE SALDOS"</formula>
    </cfRule>
  </conditionalFormatting>
  <conditionalFormatting sqref="K122">
    <cfRule type="cellIs" dxfId="2285" priority="2118" operator="equal">
      <formula>"REPROGRAMAÇÃO DE SALDOS"</formula>
    </cfRule>
    <cfRule type="cellIs" dxfId="2284" priority="2119" operator="equal">
      <formula>43373</formula>
    </cfRule>
    <cfRule type="cellIs" dxfId="2283" priority="2120" operator="equal">
      <formula>"SALDO REPROGRAMADO"</formula>
    </cfRule>
    <cfRule type="cellIs" dxfId="2282" priority="2121" operator="equal">
      <formula>"REPROGRAMAÇÃO DE SALDOS"</formula>
    </cfRule>
    <cfRule type="cellIs" dxfId="2281" priority="2122" operator="equal">
      <formula>"NÃO POSSUI"</formula>
    </cfRule>
    <cfRule type="cellIs" dxfId="2280" priority="2123" operator="equal">
      <formula>"NÃO SE APLICA"</formula>
    </cfRule>
  </conditionalFormatting>
  <conditionalFormatting sqref="K123">
    <cfRule type="cellIs" dxfId="2279" priority="2091" operator="equal">
      <formula>"REPROGRAMAÇÃO DE SALDOS"</formula>
    </cfRule>
    <cfRule type="cellIs" dxfId="2278" priority="2092" operator="equal">
      <formula>"NÃO POSSUI"</formula>
    </cfRule>
  </conditionalFormatting>
  <conditionalFormatting sqref="K123">
    <cfRule type="cellIs" dxfId="2277" priority="2085" operator="equal">
      <formula>"REPROGRAMAÇÃO DE SALDOS"</formula>
    </cfRule>
    <cfRule type="cellIs" dxfId="2276" priority="2086" operator="equal">
      <formula>43373</formula>
    </cfRule>
    <cfRule type="cellIs" dxfId="2275" priority="2087" operator="equal">
      <formula>"SALDO REPROGRAMADO"</formula>
    </cfRule>
    <cfRule type="cellIs" dxfId="2274" priority="2088" operator="equal">
      <formula>"REPROGRAMAÇÃO DE SALDOS"</formula>
    </cfRule>
    <cfRule type="cellIs" dxfId="2273" priority="2089" operator="equal">
      <formula>"NÃO POSSUI"</formula>
    </cfRule>
    <cfRule type="cellIs" dxfId="2272" priority="2090" operator="equal">
      <formula>"NÃO SE APLICA"</formula>
    </cfRule>
  </conditionalFormatting>
  <conditionalFormatting sqref="K124">
    <cfRule type="cellIs" dxfId="2271" priority="2071" operator="equal">
      <formula>"REPROGRAMAÇÃO DE SALDOS"</formula>
    </cfRule>
    <cfRule type="cellIs" dxfId="2270" priority="2072" operator="equal">
      <formula>"NÃO POSSUI"</formula>
    </cfRule>
  </conditionalFormatting>
  <conditionalFormatting sqref="K124">
    <cfRule type="cellIs" dxfId="2269" priority="2065" operator="equal">
      <formula>"REPROGRAMAÇÃO DE SALDOS"</formula>
    </cfRule>
    <cfRule type="cellIs" dxfId="2268" priority="2066" operator="equal">
      <formula>43373</formula>
    </cfRule>
    <cfRule type="cellIs" dxfId="2267" priority="2067" operator="equal">
      <formula>"SALDO REPROGRAMADO"</formula>
    </cfRule>
    <cfRule type="cellIs" dxfId="2266" priority="2068" operator="equal">
      <formula>"REPROGRAMAÇÃO DE SALDOS"</formula>
    </cfRule>
    <cfRule type="cellIs" dxfId="2265" priority="2069" operator="equal">
      <formula>"NÃO POSSUI"</formula>
    </cfRule>
    <cfRule type="cellIs" dxfId="2264" priority="2070" operator="equal">
      <formula>"NÃO SE APLICA"</formula>
    </cfRule>
  </conditionalFormatting>
  <conditionalFormatting sqref="K125">
    <cfRule type="cellIs" dxfId="2263" priority="2063" operator="equal">
      <formula>"REPROGRAMAÇÃO DE SALDOS"</formula>
    </cfRule>
    <cfRule type="cellIs" dxfId="2262" priority="2064" operator="equal">
      <formula>"NÃO POSSUI"</formula>
    </cfRule>
  </conditionalFormatting>
  <conditionalFormatting sqref="K125">
    <cfRule type="cellIs" dxfId="2261" priority="2057" operator="equal">
      <formula>"REPROGRAMAÇÃO DE SALDOS"</formula>
    </cfRule>
    <cfRule type="cellIs" dxfId="2260" priority="2058" operator="equal">
      <formula>43373</formula>
    </cfRule>
    <cfRule type="cellIs" dxfId="2259" priority="2059" operator="equal">
      <formula>"SALDO REPROGRAMADO"</formula>
    </cfRule>
    <cfRule type="cellIs" dxfId="2258" priority="2060" operator="equal">
      <formula>"REPROGRAMAÇÃO DE SALDOS"</formula>
    </cfRule>
    <cfRule type="cellIs" dxfId="2257" priority="2061" operator="equal">
      <formula>"NÃO POSSUI"</formula>
    </cfRule>
    <cfRule type="cellIs" dxfId="2256" priority="2062" operator="equal">
      <formula>"NÃO SE APLICA"</formula>
    </cfRule>
  </conditionalFormatting>
  <conditionalFormatting sqref="K126">
    <cfRule type="cellIs" dxfId="2255" priority="2039" operator="equal">
      <formula>"REPROGRAMAÇÃO DE SALDOS"</formula>
    </cfRule>
    <cfRule type="cellIs" dxfId="2254" priority="2040" operator="equal">
      <formula>"NÃO POSSUI"</formula>
    </cfRule>
  </conditionalFormatting>
  <conditionalFormatting sqref="K126">
    <cfRule type="cellIs" dxfId="2253" priority="2033" operator="equal">
      <formula>"REPROGRAMAÇÃO DE SALDOS"</formula>
    </cfRule>
    <cfRule type="cellIs" dxfId="2252" priority="2034" operator="equal">
      <formula>43373</formula>
    </cfRule>
    <cfRule type="cellIs" dxfId="2251" priority="2035" operator="equal">
      <formula>"SALDO REPROGRAMADO"</formula>
    </cfRule>
    <cfRule type="cellIs" dxfId="2250" priority="2036" operator="equal">
      <formula>"REPROGRAMAÇÃO DE SALDOS"</formula>
    </cfRule>
    <cfRule type="cellIs" dxfId="2249" priority="2037" operator="equal">
      <formula>"NÃO POSSUI"</formula>
    </cfRule>
    <cfRule type="cellIs" dxfId="2248" priority="2038" operator="equal">
      <formula>"NÃO SE APLICA"</formula>
    </cfRule>
  </conditionalFormatting>
  <conditionalFormatting sqref="K128">
    <cfRule type="cellIs" dxfId="2247" priority="1996" operator="equal">
      <formula>"REPROGRAMAÇÃO DE SALDOS"</formula>
    </cfRule>
    <cfRule type="cellIs" dxfId="2246" priority="1997" operator="equal">
      <formula>"NÃO POSSUI"</formula>
    </cfRule>
    <cfRule type="cellIs" dxfId="2245" priority="1998" operator="equal">
      <formula>"NÃO POSSUI"</formula>
    </cfRule>
    <cfRule type="cellIs" dxfId="2244" priority="1999" operator="equal">
      <formula>"NÁO POSSUI"</formula>
    </cfRule>
    <cfRule type="cellIs" dxfId="2243" priority="2000" operator="equal">
      <formula>"NÃO POSSUI"</formula>
    </cfRule>
    <cfRule type="cellIs" dxfId="2242" priority="2001" operator="equal">
      <formula>"REPROGRAMAÇÃO DE SALDOS"</formula>
    </cfRule>
  </conditionalFormatting>
  <conditionalFormatting sqref="K128">
    <cfRule type="cellIs" dxfId="2241" priority="1990" operator="equal">
      <formula>"REPROGRAMAÇÃO DE SALDOS"</formula>
    </cfRule>
    <cfRule type="cellIs" dxfId="2240" priority="1991" operator="equal">
      <formula>43373</formula>
    </cfRule>
    <cfRule type="cellIs" dxfId="2239" priority="1992" operator="equal">
      <formula>"SALDO REPROGRAMADO"</formula>
    </cfRule>
    <cfRule type="cellIs" dxfId="2238" priority="1993" operator="equal">
      <formula>"REPROGRAMAÇÃO DE SALDOS"</formula>
    </cfRule>
    <cfRule type="cellIs" dxfId="2237" priority="1994" operator="equal">
      <formula>"NÃO POSSUI"</formula>
    </cfRule>
    <cfRule type="cellIs" dxfId="2236" priority="1995" operator="equal">
      <formula>"NÃO SE APLICA"</formula>
    </cfRule>
  </conditionalFormatting>
  <conditionalFormatting sqref="K131">
    <cfRule type="cellIs" dxfId="2235" priority="1956" operator="equal">
      <formula>"REPROGRAMAÇÃO DE SALDOS"</formula>
    </cfRule>
    <cfRule type="cellIs" dxfId="2234" priority="1957" operator="equal">
      <formula>"NÃO POSSUI"</formula>
    </cfRule>
    <cfRule type="cellIs" dxfId="2233" priority="1958" operator="equal">
      <formula>"NÃO POSSUI"</formula>
    </cfRule>
    <cfRule type="cellIs" dxfId="2232" priority="1959" operator="equal">
      <formula>"NÁO POSSUI"</formula>
    </cfRule>
    <cfRule type="cellIs" dxfId="2231" priority="1960" operator="equal">
      <formula>"NÃO POSSUI"</formula>
    </cfRule>
    <cfRule type="cellIs" dxfId="2230" priority="1961" operator="equal">
      <formula>"REPROGRAMAÇÃO DE SALDOS"</formula>
    </cfRule>
  </conditionalFormatting>
  <conditionalFormatting sqref="K131">
    <cfRule type="cellIs" dxfId="2229" priority="1950" operator="equal">
      <formula>"REPROGRAMAÇÃO DE SALDOS"</formula>
    </cfRule>
    <cfRule type="cellIs" dxfId="2228" priority="1951" operator="equal">
      <formula>43373</formula>
    </cfRule>
    <cfRule type="cellIs" dxfId="2227" priority="1952" operator="equal">
      <formula>"SALDO REPROGRAMADO"</formula>
    </cfRule>
    <cfRule type="cellIs" dxfId="2226" priority="1953" operator="equal">
      <formula>"REPROGRAMAÇÃO DE SALDOS"</formula>
    </cfRule>
    <cfRule type="cellIs" dxfId="2225" priority="1954" operator="equal">
      <formula>"NÃO POSSUI"</formula>
    </cfRule>
    <cfRule type="cellIs" dxfId="2224" priority="1955" operator="equal">
      <formula>"NÃO SE APLICA"</formula>
    </cfRule>
  </conditionalFormatting>
  <conditionalFormatting sqref="O3:P158 M160:M163 M165:M186 O159 O164 O187 M3:M158 O165:P186 O160:P163 R3:R187">
    <cfRule type="cellIs" dxfId="2223" priority="1416" operator="equal">
      <formula>"NÃO SE APLICA"</formula>
    </cfRule>
  </conditionalFormatting>
  <conditionalFormatting sqref="R159 M159 O159:P159">
    <cfRule type="cellIs" dxfId="2222" priority="1409" operator="equal">
      <formula>"NÃO SE APLICA"</formula>
    </cfRule>
  </conditionalFormatting>
  <conditionalFormatting sqref="R164 M164 O164:P164">
    <cfRule type="cellIs" dxfId="2221" priority="1408" operator="equal">
      <formula>"NÃO SE APLICA"</formula>
    </cfRule>
  </conditionalFormatting>
  <conditionalFormatting sqref="R187 M187 O187:P187">
    <cfRule type="cellIs" dxfId="2220" priority="1406" operator="equal">
      <formula>"NÃO SE APLICA"</formula>
    </cfRule>
  </conditionalFormatting>
  <conditionalFormatting sqref="M63 O63:P63 R63">
    <cfRule type="cellIs" dxfId="2219" priority="1399" operator="equal">
      <formula>"NÃO POSSUI"</formula>
    </cfRule>
  </conditionalFormatting>
  <conditionalFormatting sqref="M63 O63:P63 R63">
    <cfRule type="cellIs" dxfId="2218" priority="1398" operator="equal">
      <formula>"REPROGRAMAÇÃO DE SALDOS"</formula>
    </cfRule>
  </conditionalFormatting>
  <conditionalFormatting sqref="M63 O63:P63 R63">
    <cfRule type="cellIs" dxfId="2217" priority="1397" operator="equal">
      <formula>"NÃO SE APLICA"</formula>
    </cfRule>
  </conditionalFormatting>
  <conditionalFormatting sqref="P64:P187 P3:P62 M3:M187 O63:P63 R63">
    <cfRule type="containsBlanks" dxfId="2216" priority="1396">
      <formula>LEN(TRIM(M3))=0</formula>
    </cfRule>
  </conditionalFormatting>
  <conditionalFormatting sqref="M3:M187 O3:P187 R3:R187">
    <cfRule type="cellIs" dxfId="2215" priority="1395" operator="equal">
      <formula>"REPROGRAMAÇÃO DE SALDOS"</formula>
    </cfRule>
  </conditionalFormatting>
  <conditionalFormatting sqref="M3:M187 O3:P187 R3:R187">
    <cfRule type="cellIs" dxfId="2214" priority="1392" operator="equal">
      <formula>"NÃO POSSUI"</formula>
    </cfRule>
    <cfRule type="cellIs" dxfId="2213" priority="1393" operator="equal">
      <formula>"REPROGRAMAÇÃO DE SALDOS"</formula>
    </cfRule>
    <cfRule type="cellIs" dxfId="2212" priority="1394" operator="equal">
      <formula>"NÃO SE APLICA"</formula>
    </cfRule>
  </conditionalFormatting>
  <conditionalFormatting sqref="R63 O63">
    <cfRule type="cellIs" dxfId="2211" priority="1386" operator="equal">
      <formula>"REPROGRAMAÇÃO DE SALDOS"</formula>
    </cfRule>
    <cfRule type="cellIs" dxfId="2210" priority="1387" operator="equal">
      <formula>43373</formula>
    </cfRule>
    <cfRule type="cellIs" dxfId="2209" priority="1388" operator="equal">
      <formula>"SALDO REPROGRAMADO"</formula>
    </cfRule>
    <cfRule type="cellIs" dxfId="2208" priority="1389" operator="equal">
      <formula>"REPROGRAMAÇÃO DE SALDOS"</formula>
    </cfRule>
    <cfRule type="cellIs" dxfId="2207" priority="1390" operator="equal">
      <formula>"NÃO POSSUI"</formula>
    </cfRule>
    <cfRule type="cellIs" dxfId="2206" priority="1391" operator="equal">
      <formula>"NÃO SE APLICA"</formula>
    </cfRule>
  </conditionalFormatting>
  <conditionalFormatting sqref="R63 O63">
    <cfRule type="containsBlanks" dxfId="2205" priority="1385">
      <formula>LEN(TRIM(O63))=0</formula>
    </cfRule>
  </conditionalFormatting>
  <conditionalFormatting sqref="M63 O63:P63 R63">
    <cfRule type="cellIs" dxfId="2204" priority="1382" operator="equal">
      <formula>"SALDO REPROGRAMADO"</formula>
    </cfRule>
    <cfRule type="cellIs" dxfId="2203" priority="1383" operator="equal">
      <formula>"REPROGRAMAÇÃO DE SALDOS"</formula>
    </cfRule>
    <cfRule type="cellIs" dxfId="2202" priority="1384" operator="equal">
      <formula>"NÃO SE APLICA"</formula>
    </cfRule>
  </conditionalFormatting>
  <conditionalFormatting sqref="P166 M166">
    <cfRule type="cellIs" dxfId="2201" priority="1381" operator="equal">
      <formula>"NÃO POSSUI"</formula>
    </cfRule>
  </conditionalFormatting>
  <conditionalFormatting sqref="P166 M166">
    <cfRule type="cellIs" dxfId="2200" priority="1380" operator="equal">
      <formula>"REPROGRAMAÇÃO DE SALDOS"</formula>
    </cfRule>
  </conditionalFormatting>
  <conditionalFormatting sqref="P166 M166">
    <cfRule type="cellIs" dxfId="2199" priority="1379" operator="equal">
      <formula>"NÃO SE APLICA"</formula>
    </cfRule>
  </conditionalFormatting>
  <conditionalFormatting sqref="S160:S163 S165:S186 S3:S158 U3:U187">
    <cfRule type="cellIs" dxfId="2198" priority="1056" operator="equal">
      <formula>"NÃO SE APLICA"</formula>
    </cfRule>
  </conditionalFormatting>
  <conditionalFormatting sqref="S159 U159">
    <cfRule type="cellIs" dxfId="2197" priority="1049" operator="equal">
      <formula>"NÃO SE APLICA"</formula>
    </cfRule>
  </conditionalFormatting>
  <conditionalFormatting sqref="S164 U164">
    <cfRule type="cellIs" dxfId="2196" priority="1048" operator="equal">
      <formula>"NÃO SE APLICA"</formula>
    </cfRule>
  </conditionalFormatting>
  <conditionalFormatting sqref="S187 U187">
    <cfRule type="cellIs" dxfId="2195" priority="1046" operator="equal">
      <formula>"NÃO SE APLICA"</formula>
    </cfRule>
  </conditionalFormatting>
  <conditionalFormatting sqref="S63 U63">
    <cfRule type="cellIs" dxfId="2194" priority="1039" operator="equal">
      <formula>"NÃO POSSUI"</formula>
    </cfRule>
  </conditionalFormatting>
  <conditionalFormatting sqref="S63 U63">
    <cfRule type="cellIs" dxfId="2193" priority="1038" operator="equal">
      <formula>"REPROGRAMAÇÃO DE SALDOS"</formula>
    </cfRule>
  </conditionalFormatting>
  <conditionalFormatting sqref="S63 U63">
    <cfRule type="cellIs" dxfId="2192" priority="1037" operator="equal">
      <formula>"NÃO SE APLICA"</formula>
    </cfRule>
  </conditionalFormatting>
  <conditionalFormatting sqref="S3:S187 U63">
    <cfRule type="containsBlanks" dxfId="2191" priority="1036">
      <formula>LEN(TRIM(S3))=0</formula>
    </cfRule>
  </conditionalFormatting>
  <conditionalFormatting sqref="S3:S187 U3:U187">
    <cfRule type="cellIs" dxfId="2190" priority="1035" operator="equal">
      <formula>"REPROGRAMAÇÃO DE SALDOS"</formula>
    </cfRule>
  </conditionalFormatting>
  <conditionalFormatting sqref="S3:S187 U3:U187">
    <cfRule type="cellIs" dxfId="2189" priority="1032" operator="equal">
      <formula>"NÃO POSSUI"</formula>
    </cfRule>
    <cfRule type="cellIs" dxfId="2188" priority="1033" operator="equal">
      <formula>"REPROGRAMAÇÃO DE SALDOS"</formula>
    </cfRule>
    <cfRule type="cellIs" dxfId="2187" priority="1034" operator="equal">
      <formula>"NÃO SE APLICA"</formula>
    </cfRule>
  </conditionalFormatting>
  <conditionalFormatting sqref="U63">
    <cfRule type="cellIs" dxfId="2186" priority="1026" operator="equal">
      <formula>"REPROGRAMAÇÃO DE SALDOS"</formula>
    </cfRule>
    <cfRule type="cellIs" dxfId="2185" priority="1027" operator="equal">
      <formula>43373</formula>
    </cfRule>
    <cfRule type="cellIs" dxfId="2184" priority="1028" operator="equal">
      <formula>"SALDO REPROGRAMADO"</formula>
    </cfRule>
    <cfRule type="cellIs" dxfId="2183" priority="1029" operator="equal">
      <formula>"REPROGRAMAÇÃO DE SALDOS"</formula>
    </cfRule>
    <cfRule type="cellIs" dxfId="2182" priority="1030" operator="equal">
      <formula>"NÃO POSSUI"</formula>
    </cfRule>
    <cfRule type="cellIs" dxfId="2181" priority="1031" operator="equal">
      <formula>"NÃO SE APLICA"</formula>
    </cfRule>
  </conditionalFormatting>
  <conditionalFormatting sqref="U63">
    <cfRule type="containsBlanks" dxfId="2180" priority="1025">
      <formula>LEN(TRIM(U63))=0</formula>
    </cfRule>
  </conditionalFormatting>
  <conditionalFormatting sqref="S63 U63">
    <cfRule type="cellIs" dxfId="2179" priority="1022" operator="equal">
      <formula>"SALDO REPROGRAMADO"</formula>
    </cfRule>
    <cfRule type="cellIs" dxfId="2178" priority="1023" operator="equal">
      <formula>"REPROGRAMAÇÃO DE SALDOS"</formula>
    </cfRule>
    <cfRule type="cellIs" dxfId="2177" priority="1024" operator="equal">
      <formula>"NÃO SE APLICA"</formula>
    </cfRule>
  </conditionalFormatting>
  <conditionalFormatting sqref="S166">
    <cfRule type="cellIs" dxfId="2176" priority="1021" operator="equal">
      <formula>"NÃO POSSUI"</formula>
    </cfRule>
  </conditionalFormatting>
  <conditionalFormatting sqref="S166">
    <cfRule type="cellIs" dxfId="2175" priority="1020" operator="equal">
      <formula>"REPROGRAMAÇÃO DE SALDOS"</formula>
    </cfRule>
  </conditionalFormatting>
  <conditionalFormatting sqref="S166">
    <cfRule type="cellIs" dxfId="2174" priority="1019" operator="equal">
      <formula>"NÃO SE APLICA"</formula>
    </cfRule>
  </conditionalFormatting>
  <conditionalFormatting sqref="X3:Y158 V160:V163 V165:V186 X159 X164 X187 V3:V158 X165:Y186 X160:Y163 AA3:AA187">
    <cfRule type="cellIs" dxfId="2173" priority="876" operator="equal">
      <formula>"NÃO SE APLICA"</formula>
    </cfRule>
  </conditionalFormatting>
  <conditionalFormatting sqref="AA159 V159 X159:Y159">
    <cfRule type="cellIs" dxfId="2172" priority="869" operator="equal">
      <formula>"NÃO SE APLICA"</formula>
    </cfRule>
  </conditionalFormatting>
  <conditionalFormatting sqref="AA164 V164 X164:Y164">
    <cfRule type="cellIs" dxfId="2171" priority="868" operator="equal">
      <formula>"NÃO SE APLICA"</formula>
    </cfRule>
  </conditionalFormatting>
  <conditionalFormatting sqref="AA187 V187 X187:Y187">
    <cfRule type="cellIs" dxfId="2170" priority="866" operator="equal">
      <formula>"NÃO SE APLICA"</formula>
    </cfRule>
  </conditionalFormatting>
  <conditionalFormatting sqref="V63 X63:Y63 AA63">
    <cfRule type="cellIs" dxfId="2169" priority="859" operator="equal">
      <formula>"NÃO POSSUI"</formula>
    </cfRule>
  </conditionalFormatting>
  <conditionalFormatting sqref="V63 X63:Y63 AA63">
    <cfRule type="cellIs" dxfId="2168" priority="858" operator="equal">
      <formula>"REPROGRAMAÇÃO DE SALDOS"</formula>
    </cfRule>
  </conditionalFormatting>
  <conditionalFormatting sqref="V63 X63:Y63 AA63">
    <cfRule type="cellIs" dxfId="2167" priority="857" operator="equal">
      <formula>"NÃO SE APLICA"</formula>
    </cfRule>
  </conditionalFormatting>
  <conditionalFormatting sqref="Y64:Y187 Y3:Y62 V3:V187 X63:Y63 AA63">
    <cfRule type="containsBlanks" dxfId="2166" priority="856">
      <formula>LEN(TRIM(V3))=0</formula>
    </cfRule>
  </conditionalFormatting>
  <conditionalFormatting sqref="V3:V187 X3:Y187 AA3:AA187">
    <cfRule type="cellIs" dxfId="2165" priority="855" operator="equal">
      <formula>"REPROGRAMAÇÃO DE SALDOS"</formula>
    </cfRule>
  </conditionalFormatting>
  <conditionalFormatting sqref="V3:V187 X3:Y187 AA3:AA187">
    <cfRule type="cellIs" dxfId="2164" priority="852" operator="equal">
      <formula>"NÃO POSSUI"</formula>
    </cfRule>
    <cfRule type="cellIs" dxfId="2163" priority="853" operator="equal">
      <formula>"REPROGRAMAÇÃO DE SALDOS"</formula>
    </cfRule>
    <cfRule type="cellIs" dxfId="2162" priority="854" operator="equal">
      <formula>"NÃO SE APLICA"</formula>
    </cfRule>
  </conditionalFormatting>
  <conditionalFormatting sqref="AA63 X63">
    <cfRule type="cellIs" dxfId="2161" priority="846" operator="equal">
      <formula>"REPROGRAMAÇÃO DE SALDOS"</formula>
    </cfRule>
    <cfRule type="cellIs" dxfId="2160" priority="847" operator="equal">
      <formula>43373</formula>
    </cfRule>
    <cfRule type="cellIs" dxfId="2159" priority="848" operator="equal">
      <formula>"SALDO REPROGRAMADO"</formula>
    </cfRule>
    <cfRule type="cellIs" dxfId="2158" priority="849" operator="equal">
      <formula>"REPROGRAMAÇÃO DE SALDOS"</formula>
    </cfRule>
    <cfRule type="cellIs" dxfId="2157" priority="850" operator="equal">
      <formula>"NÃO POSSUI"</formula>
    </cfRule>
    <cfRule type="cellIs" dxfId="2156" priority="851" operator="equal">
      <formula>"NÃO SE APLICA"</formula>
    </cfRule>
  </conditionalFormatting>
  <conditionalFormatting sqref="AA63 X63">
    <cfRule type="containsBlanks" dxfId="2155" priority="845">
      <formula>LEN(TRIM(X63))=0</formula>
    </cfRule>
  </conditionalFormatting>
  <conditionalFormatting sqref="V63 X63:Y63 AA63">
    <cfRule type="cellIs" dxfId="2154" priority="842" operator="equal">
      <formula>"SALDO REPROGRAMADO"</formula>
    </cfRule>
    <cfRule type="cellIs" dxfId="2153" priority="843" operator="equal">
      <formula>"REPROGRAMAÇÃO DE SALDOS"</formula>
    </cfRule>
    <cfRule type="cellIs" dxfId="2152" priority="844" operator="equal">
      <formula>"NÃO SE APLICA"</formula>
    </cfRule>
  </conditionalFormatting>
  <conditionalFormatting sqref="Y166 V166">
    <cfRule type="cellIs" dxfId="2151" priority="841" operator="equal">
      <formula>"NÃO POSSUI"</formula>
    </cfRule>
  </conditionalFormatting>
  <conditionalFormatting sqref="Y166 V166">
    <cfRule type="cellIs" dxfId="2150" priority="840" operator="equal">
      <formula>"REPROGRAMAÇÃO DE SALDOS"</formula>
    </cfRule>
  </conditionalFormatting>
  <conditionalFormatting sqref="Y166 V166">
    <cfRule type="cellIs" dxfId="2149" priority="839" operator="equal">
      <formula>"NÃO SE APLICA"</formula>
    </cfRule>
  </conditionalFormatting>
  <conditionalFormatting sqref="AD3:AE158 AB160:AB163 AB165:AB186 AD159 AD164 AD187 AB3:AB158 AD165:AE186 AD160:AE163 AG3:AG187">
    <cfRule type="cellIs" dxfId="2148" priority="696" operator="equal">
      <formula>"NÃO SE APLICA"</formula>
    </cfRule>
  </conditionalFormatting>
  <conditionalFormatting sqref="AG159 AB159 AD159:AE159">
    <cfRule type="cellIs" dxfId="2147" priority="689" operator="equal">
      <formula>"NÃO SE APLICA"</formula>
    </cfRule>
  </conditionalFormatting>
  <conditionalFormatting sqref="AG164 AB164 AD164:AE164">
    <cfRule type="cellIs" dxfId="2146" priority="688" operator="equal">
      <formula>"NÃO SE APLICA"</formula>
    </cfRule>
  </conditionalFormatting>
  <conditionalFormatting sqref="AG187 AB187 AD187:AE187">
    <cfRule type="cellIs" dxfId="2145" priority="686" operator="equal">
      <formula>"NÃO SE APLICA"</formula>
    </cfRule>
  </conditionalFormatting>
  <conditionalFormatting sqref="AB63 AD63:AE63 AG63">
    <cfRule type="cellIs" dxfId="2144" priority="679" operator="equal">
      <formula>"NÃO POSSUI"</formula>
    </cfRule>
  </conditionalFormatting>
  <conditionalFormatting sqref="AB63 AD63:AE63 AG63">
    <cfRule type="cellIs" dxfId="2143" priority="678" operator="equal">
      <formula>"REPROGRAMAÇÃO DE SALDOS"</formula>
    </cfRule>
  </conditionalFormatting>
  <conditionalFormatting sqref="AB63 AD63:AE63 AG63">
    <cfRule type="cellIs" dxfId="2142" priority="677" operator="equal">
      <formula>"NÃO SE APLICA"</formula>
    </cfRule>
  </conditionalFormatting>
  <conditionalFormatting sqref="AE64:AE187 AE3:AE62 AB3:AB187 AD63:AE63 AG63">
    <cfRule type="containsBlanks" dxfId="2141" priority="676">
      <formula>LEN(TRIM(AB3))=0</formula>
    </cfRule>
  </conditionalFormatting>
  <conditionalFormatting sqref="AB3:AB187 AD3:AE187 AG3:AG187">
    <cfRule type="cellIs" dxfId="2140" priority="675" operator="equal">
      <formula>"REPROGRAMAÇÃO DE SALDOS"</formula>
    </cfRule>
  </conditionalFormatting>
  <conditionalFormatting sqref="AB3:AB187 AD3:AE187 AG3:AG187">
    <cfRule type="cellIs" dxfId="2139" priority="672" operator="equal">
      <formula>"NÃO POSSUI"</formula>
    </cfRule>
    <cfRule type="cellIs" dxfId="2138" priority="673" operator="equal">
      <formula>"REPROGRAMAÇÃO DE SALDOS"</formula>
    </cfRule>
    <cfRule type="cellIs" dxfId="2137" priority="674" operator="equal">
      <formula>"NÃO SE APLICA"</formula>
    </cfRule>
  </conditionalFormatting>
  <conditionalFormatting sqref="AG63 AD63">
    <cfRule type="cellIs" dxfId="2136" priority="666" operator="equal">
      <formula>"REPROGRAMAÇÃO DE SALDOS"</formula>
    </cfRule>
    <cfRule type="cellIs" dxfId="2135" priority="667" operator="equal">
      <formula>43373</formula>
    </cfRule>
    <cfRule type="cellIs" dxfId="2134" priority="668" operator="equal">
      <formula>"SALDO REPROGRAMADO"</formula>
    </cfRule>
    <cfRule type="cellIs" dxfId="2133" priority="669" operator="equal">
      <formula>"REPROGRAMAÇÃO DE SALDOS"</formula>
    </cfRule>
    <cfRule type="cellIs" dxfId="2132" priority="670" operator="equal">
      <formula>"NÃO POSSUI"</formula>
    </cfRule>
    <cfRule type="cellIs" dxfId="2131" priority="671" operator="equal">
      <formula>"NÃO SE APLICA"</formula>
    </cfRule>
  </conditionalFormatting>
  <conditionalFormatting sqref="AG63 AD63">
    <cfRule type="containsBlanks" dxfId="2130" priority="665">
      <formula>LEN(TRIM(AD63))=0</formula>
    </cfRule>
  </conditionalFormatting>
  <conditionalFormatting sqref="AB63 AD63:AE63 AG63">
    <cfRule type="cellIs" dxfId="2129" priority="662" operator="equal">
      <formula>"SALDO REPROGRAMADO"</formula>
    </cfRule>
    <cfRule type="cellIs" dxfId="2128" priority="663" operator="equal">
      <formula>"REPROGRAMAÇÃO DE SALDOS"</formula>
    </cfRule>
    <cfRule type="cellIs" dxfId="2127" priority="664" operator="equal">
      <formula>"NÃO SE APLICA"</formula>
    </cfRule>
  </conditionalFormatting>
  <conditionalFormatting sqref="AE166 AB166">
    <cfRule type="cellIs" dxfId="2126" priority="661" operator="equal">
      <formula>"NÃO POSSUI"</formula>
    </cfRule>
  </conditionalFormatting>
  <conditionalFormatting sqref="AE166 AB166">
    <cfRule type="cellIs" dxfId="2125" priority="660" operator="equal">
      <formula>"REPROGRAMAÇÃO DE SALDOS"</formula>
    </cfRule>
  </conditionalFormatting>
  <conditionalFormatting sqref="AE166 AB166">
    <cfRule type="cellIs" dxfId="2124" priority="659" operator="equal">
      <formula>"NÃO SE APLICA"</formula>
    </cfRule>
  </conditionalFormatting>
  <conditionalFormatting sqref="AJ3:AK158 AH160:AH163 AH165:AH186 AJ159 AJ164 AJ187 AH3:AH158 AJ165:AK186 AJ160:AK163 AM3:AM187">
    <cfRule type="cellIs" dxfId="2123" priority="516" operator="equal">
      <formula>"NÃO SE APLICA"</formula>
    </cfRule>
  </conditionalFormatting>
  <conditionalFormatting sqref="AM159 AH159 AJ159:AK159">
    <cfRule type="cellIs" dxfId="2122" priority="509" operator="equal">
      <formula>"NÃO SE APLICA"</formula>
    </cfRule>
  </conditionalFormatting>
  <conditionalFormatting sqref="AM164 AH164 AJ164:AK164">
    <cfRule type="cellIs" dxfId="2121" priority="508" operator="equal">
      <formula>"NÃO SE APLICA"</formula>
    </cfRule>
  </conditionalFormatting>
  <conditionalFormatting sqref="AM187 AH187 AJ187:AK187">
    <cfRule type="cellIs" dxfId="2120" priority="506" operator="equal">
      <formula>"NÃO SE APLICA"</formula>
    </cfRule>
  </conditionalFormatting>
  <conditionalFormatting sqref="AH63 AJ63:AK63 AM63">
    <cfRule type="cellIs" dxfId="2119" priority="499" operator="equal">
      <formula>"NÃO POSSUI"</formula>
    </cfRule>
  </conditionalFormatting>
  <conditionalFormatting sqref="AH63 AJ63:AK63 AM63">
    <cfRule type="cellIs" dxfId="2118" priority="498" operator="equal">
      <formula>"REPROGRAMAÇÃO DE SALDOS"</formula>
    </cfRule>
  </conditionalFormatting>
  <conditionalFormatting sqref="AH63 AJ63:AK63 AM63">
    <cfRule type="cellIs" dxfId="2117" priority="497" operator="equal">
      <formula>"NÃO SE APLICA"</formula>
    </cfRule>
  </conditionalFormatting>
  <conditionalFormatting sqref="AK64:AK187 AK3:AK62 AH3:AH187 AJ63:AK63 AM63">
    <cfRule type="containsBlanks" dxfId="2116" priority="496">
      <formula>LEN(TRIM(AH3))=0</formula>
    </cfRule>
  </conditionalFormatting>
  <conditionalFormatting sqref="AH3:AH187 AJ3:AK187 AM3:AM187">
    <cfRule type="cellIs" dxfId="2115" priority="495" operator="equal">
      <formula>"REPROGRAMAÇÃO DE SALDOS"</formula>
    </cfRule>
  </conditionalFormatting>
  <conditionalFormatting sqref="AH3:AH187 AJ3:AK187 AM3:AM187">
    <cfRule type="cellIs" dxfId="2114" priority="492" operator="equal">
      <formula>"NÃO POSSUI"</formula>
    </cfRule>
    <cfRule type="cellIs" dxfId="2113" priority="493" operator="equal">
      <formula>"REPROGRAMAÇÃO DE SALDOS"</formula>
    </cfRule>
    <cfRule type="cellIs" dxfId="2112" priority="494" operator="equal">
      <formula>"NÃO SE APLICA"</formula>
    </cfRule>
  </conditionalFormatting>
  <conditionalFormatting sqref="AM63 AJ63">
    <cfRule type="cellIs" dxfId="2111" priority="486" operator="equal">
      <formula>"REPROGRAMAÇÃO DE SALDOS"</formula>
    </cfRule>
    <cfRule type="cellIs" dxfId="2110" priority="487" operator="equal">
      <formula>43373</formula>
    </cfRule>
    <cfRule type="cellIs" dxfId="2109" priority="488" operator="equal">
      <formula>"SALDO REPROGRAMADO"</formula>
    </cfRule>
    <cfRule type="cellIs" dxfId="2108" priority="489" operator="equal">
      <formula>"REPROGRAMAÇÃO DE SALDOS"</formula>
    </cfRule>
    <cfRule type="cellIs" dxfId="2107" priority="490" operator="equal">
      <formula>"NÃO POSSUI"</formula>
    </cfRule>
    <cfRule type="cellIs" dxfId="2106" priority="491" operator="equal">
      <formula>"NÃO SE APLICA"</formula>
    </cfRule>
  </conditionalFormatting>
  <conditionalFormatting sqref="AM63 AJ63">
    <cfRule type="containsBlanks" dxfId="2105" priority="485">
      <formula>LEN(TRIM(AJ63))=0</formula>
    </cfRule>
  </conditionalFormatting>
  <conditionalFormatting sqref="AH63 AJ63:AK63 AM63">
    <cfRule type="cellIs" dxfId="2104" priority="482" operator="equal">
      <formula>"SALDO REPROGRAMADO"</formula>
    </cfRule>
    <cfRule type="cellIs" dxfId="2103" priority="483" operator="equal">
      <formula>"REPROGRAMAÇÃO DE SALDOS"</formula>
    </cfRule>
    <cfRule type="cellIs" dxfId="2102" priority="484" operator="equal">
      <formula>"NÃO SE APLICA"</formula>
    </cfRule>
  </conditionalFormatting>
  <conditionalFormatting sqref="AK166 AH166">
    <cfRule type="cellIs" dxfId="2101" priority="481" operator="equal">
      <formula>"NÃO POSSUI"</formula>
    </cfRule>
  </conditionalFormatting>
  <conditionalFormatting sqref="AK166 AH166">
    <cfRule type="cellIs" dxfId="2100" priority="480" operator="equal">
      <formula>"REPROGRAMAÇÃO DE SALDOS"</formula>
    </cfRule>
  </conditionalFormatting>
  <conditionalFormatting sqref="AK166 AH166">
    <cfRule type="cellIs" dxfId="2099" priority="479" operator="equal">
      <formula>"NÃO SE APLICA"</formula>
    </cfRule>
  </conditionalFormatting>
  <conditionalFormatting sqref="AP3:AQ158 AN160:AN163 AN165:AN186 AP159 AP164 AP187 AN3:AN158 AP165:AQ186 AP160:AQ163 AS3:AS187">
    <cfRule type="cellIs" dxfId="2098" priority="336" operator="equal">
      <formula>"NÃO SE APLICA"</formula>
    </cfRule>
  </conditionalFormatting>
  <conditionalFormatting sqref="AS159 AN159 AP159:AQ159">
    <cfRule type="cellIs" dxfId="2097" priority="329" operator="equal">
      <formula>"NÃO SE APLICA"</formula>
    </cfRule>
  </conditionalFormatting>
  <conditionalFormatting sqref="AS164 AN164 AP164:AQ164">
    <cfRule type="cellIs" dxfId="2096" priority="328" operator="equal">
      <formula>"NÃO SE APLICA"</formula>
    </cfRule>
  </conditionalFormatting>
  <conditionalFormatting sqref="AS187 AN187 AP187:AQ187">
    <cfRule type="cellIs" dxfId="2095" priority="326" operator="equal">
      <formula>"NÃO SE APLICA"</formula>
    </cfRule>
  </conditionalFormatting>
  <conditionalFormatting sqref="AN63 AP63:AQ63 AS63">
    <cfRule type="cellIs" dxfId="2094" priority="319" operator="equal">
      <formula>"NÃO POSSUI"</formula>
    </cfRule>
  </conditionalFormatting>
  <conditionalFormatting sqref="AN63 AP63:AQ63 AS63">
    <cfRule type="cellIs" dxfId="2093" priority="318" operator="equal">
      <formula>"REPROGRAMAÇÃO DE SALDOS"</formula>
    </cfRule>
  </conditionalFormatting>
  <conditionalFormatting sqref="AN63 AP63:AQ63 AS63">
    <cfRule type="cellIs" dxfId="2092" priority="317" operator="equal">
      <formula>"NÃO SE APLICA"</formula>
    </cfRule>
  </conditionalFormatting>
  <conditionalFormatting sqref="AQ64:AQ187 AQ3:AQ62 AN3:AN187 AP63:AQ63 AS63">
    <cfRule type="containsBlanks" dxfId="2091" priority="316">
      <formula>LEN(TRIM(AN3))=0</formula>
    </cfRule>
  </conditionalFormatting>
  <conditionalFormatting sqref="AN3:AN187 AP3:AQ187 AS3:AS187">
    <cfRule type="cellIs" dxfId="2090" priority="315" operator="equal">
      <formula>"REPROGRAMAÇÃO DE SALDOS"</formula>
    </cfRule>
  </conditionalFormatting>
  <conditionalFormatting sqref="AN3:AN187 AP3:AQ187 AS3:AS187">
    <cfRule type="cellIs" dxfId="2089" priority="312" operator="equal">
      <formula>"NÃO POSSUI"</formula>
    </cfRule>
    <cfRule type="cellIs" dxfId="2088" priority="313" operator="equal">
      <formula>"REPROGRAMAÇÃO DE SALDOS"</formula>
    </cfRule>
    <cfRule type="cellIs" dxfId="2087" priority="314" operator="equal">
      <formula>"NÃO SE APLICA"</formula>
    </cfRule>
  </conditionalFormatting>
  <conditionalFormatting sqref="AS63 AP63">
    <cfRule type="cellIs" dxfId="2086" priority="306" operator="equal">
      <formula>"REPROGRAMAÇÃO DE SALDOS"</formula>
    </cfRule>
    <cfRule type="cellIs" dxfId="2085" priority="307" operator="equal">
      <formula>43373</formula>
    </cfRule>
    <cfRule type="cellIs" dxfId="2084" priority="308" operator="equal">
      <formula>"SALDO REPROGRAMADO"</formula>
    </cfRule>
    <cfRule type="cellIs" dxfId="2083" priority="309" operator="equal">
      <formula>"REPROGRAMAÇÃO DE SALDOS"</formula>
    </cfRule>
    <cfRule type="cellIs" dxfId="2082" priority="310" operator="equal">
      <formula>"NÃO POSSUI"</formula>
    </cfRule>
    <cfRule type="cellIs" dxfId="2081" priority="311" operator="equal">
      <formula>"NÃO SE APLICA"</formula>
    </cfRule>
  </conditionalFormatting>
  <conditionalFormatting sqref="AS63 AP63">
    <cfRule type="containsBlanks" dxfId="2080" priority="305">
      <formula>LEN(TRIM(AP63))=0</formula>
    </cfRule>
  </conditionalFormatting>
  <conditionalFormatting sqref="AN63 AP63:AQ63 AS63">
    <cfRule type="cellIs" dxfId="2079" priority="302" operator="equal">
      <formula>"SALDO REPROGRAMADO"</formula>
    </cfRule>
    <cfRule type="cellIs" dxfId="2078" priority="303" operator="equal">
      <formula>"REPROGRAMAÇÃO DE SALDOS"</formula>
    </cfRule>
    <cfRule type="cellIs" dxfId="2077" priority="304" operator="equal">
      <formula>"NÃO SE APLICA"</formula>
    </cfRule>
  </conditionalFormatting>
  <conditionalFormatting sqref="AQ166 AN166">
    <cfRule type="cellIs" dxfId="2076" priority="301" operator="equal">
      <formula>"NÃO POSSUI"</formula>
    </cfRule>
  </conditionalFormatting>
  <conditionalFormatting sqref="AQ166 AN166">
    <cfRule type="cellIs" dxfId="2075" priority="300" operator="equal">
      <formula>"REPROGRAMAÇÃO DE SALDOS"</formula>
    </cfRule>
  </conditionalFormatting>
  <conditionalFormatting sqref="AQ166 AN166">
    <cfRule type="cellIs" dxfId="2074" priority="299" operator="equal">
      <formula>"NÃO SE APLICA"</formula>
    </cfRule>
  </conditionalFormatting>
  <conditionalFormatting sqref="N3:N187">
    <cfRule type="cellIs" dxfId="2073" priority="156" operator="equal">
      <formula>"NÃO SE APLICA"</formula>
    </cfRule>
  </conditionalFormatting>
  <conditionalFormatting sqref="N3:N187">
    <cfRule type="cellIs" dxfId="2072" priority="150" operator="equal">
      <formula>"REPROGRAMAÇÃO DE SALDOS"</formula>
    </cfRule>
    <cfRule type="cellIs" dxfId="2071" priority="151" operator="equal">
      <formula>43373</formula>
    </cfRule>
    <cfRule type="cellIs" dxfId="2070" priority="152" operator="equal">
      <formula>"SALDO REPROGRAMADO"</formula>
    </cfRule>
    <cfRule type="cellIs" dxfId="2069" priority="153" operator="equal">
      <formula>"REPROGRAMAÇÃO DE SALDOS"</formula>
    </cfRule>
    <cfRule type="cellIs" dxfId="2068" priority="154" operator="equal">
      <formula>"NÃO POSSUI"</formula>
    </cfRule>
    <cfRule type="cellIs" dxfId="2067" priority="155" operator="equal">
      <formula>"NÃO SE APLICA"</formula>
    </cfRule>
  </conditionalFormatting>
  <conditionalFormatting sqref="N3:N187">
    <cfRule type="containsBlanks" dxfId="2066" priority="149">
      <formula>LEN(TRIM(N3))=0</formula>
    </cfRule>
  </conditionalFormatting>
  <conditionalFormatting sqref="N3:N187">
    <cfRule type="cellIs" dxfId="2065" priority="148" operator="equal">
      <formula>"REPROGRAMAÇÃO DE SALDOS"</formula>
    </cfRule>
  </conditionalFormatting>
  <conditionalFormatting sqref="N3:N187">
    <cfRule type="cellIs" dxfId="2064" priority="145" operator="equal">
      <formula>"NÃO POSSUI"</formula>
    </cfRule>
    <cfRule type="cellIs" dxfId="2063" priority="146" operator="equal">
      <formula>"REPROGRAMAÇÃO DE SALDOS"</formula>
    </cfRule>
    <cfRule type="cellIs" dxfId="2062" priority="147" operator="equal">
      <formula>"NÃO SE APLICA"</formula>
    </cfRule>
  </conditionalFormatting>
  <conditionalFormatting sqref="Q3:Q187">
    <cfRule type="cellIs" dxfId="2061" priority="144" operator="equal">
      <formula>"NÃO SE APLICA"</formula>
    </cfRule>
  </conditionalFormatting>
  <conditionalFormatting sqref="Q3:Q187">
    <cfRule type="cellIs" dxfId="2060" priority="138" operator="equal">
      <formula>"REPROGRAMAÇÃO DE SALDOS"</formula>
    </cfRule>
    <cfRule type="cellIs" dxfId="2059" priority="139" operator="equal">
      <formula>43373</formula>
    </cfRule>
    <cfRule type="cellIs" dxfId="2058" priority="140" operator="equal">
      <formula>"SALDO REPROGRAMADO"</formula>
    </cfRule>
    <cfRule type="cellIs" dxfId="2057" priority="141" operator="equal">
      <formula>"REPROGRAMAÇÃO DE SALDOS"</formula>
    </cfRule>
    <cfRule type="cellIs" dxfId="2056" priority="142" operator="equal">
      <formula>"NÃO POSSUI"</formula>
    </cfRule>
    <cfRule type="cellIs" dxfId="2055" priority="143" operator="equal">
      <formula>"NÃO SE APLICA"</formula>
    </cfRule>
  </conditionalFormatting>
  <conditionalFormatting sqref="Q3:Q187">
    <cfRule type="containsBlanks" dxfId="2054" priority="137">
      <formula>LEN(TRIM(Q3))=0</formula>
    </cfRule>
  </conditionalFormatting>
  <conditionalFormatting sqref="Q3:Q187">
    <cfRule type="cellIs" dxfId="2053" priority="136" operator="equal">
      <formula>"REPROGRAMAÇÃO DE SALDOS"</formula>
    </cfRule>
  </conditionalFormatting>
  <conditionalFormatting sqref="Q3:Q187">
    <cfRule type="cellIs" dxfId="2052" priority="133" operator="equal">
      <formula>"NÃO POSSUI"</formula>
    </cfRule>
    <cfRule type="cellIs" dxfId="2051" priority="134" operator="equal">
      <formula>"REPROGRAMAÇÃO DE SALDOS"</formula>
    </cfRule>
    <cfRule type="cellIs" dxfId="2050" priority="135" operator="equal">
      <formula>"NÃO SE APLICA"</formula>
    </cfRule>
  </conditionalFormatting>
  <conditionalFormatting sqref="T3:T187">
    <cfRule type="cellIs" dxfId="2049" priority="132" operator="equal">
      <formula>"NÃO SE APLICA"</formula>
    </cfRule>
  </conditionalFormatting>
  <conditionalFormatting sqref="T3:T187">
    <cfRule type="cellIs" dxfId="2048" priority="126" operator="equal">
      <formula>"REPROGRAMAÇÃO DE SALDOS"</formula>
    </cfRule>
    <cfRule type="cellIs" dxfId="2047" priority="127" operator="equal">
      <formula>43373</formula>
    </cfRule>
    <cfRule type="cellIs" dxfId="2046" priority="128" operator="equal">
      <formula>"SALDO REPROGRAMADO"</formula>
    </cfRule>
    <cfRule type="cellIs" dxfId="2045" priority="129" operator="equal">
      <formula>"REPROGRAMAÇÃO DE SALDOS"</formula>
    </cfRule>
    <cfRule type="cellIs" dxfId="2044" priority="130" operator="equal">
      <formula>"NÃO POSSUI"</formula>
    </cfRule>
    <cfRule type="cellIs" dxfId="2043" priority="131" operator="equal">
      <formula>"NÃO SE APLICA"</formula>
    </cfRule>
  </conditionalFormatting>
  <conditionalFormatting sqref="T3:T187">
    <cfRule type="containsBlanks" dxfId="2042" priority="125">
      <formula>LEN(TRIM(T3))=0</formula>
    </cfRule>
  </conditionalFormatting>
  <conditionalFormatting sqref="T3:T187">
    <cfRule type="cellIs" dxfId="2041" priority="124" operator="equal">
      <formula>"REPROGRAMAÇÃO DE SALDOS"</formula>
    </cfRule>
  </conditionalFormatting>
  <conditionalFormatting sqref="T3:T187">
    <cfRule type="cellIs" dxfId="2040" priority="121" operator="equal">
      <formula>"NÃO POSSUI"</formula>
    </cfRule>
    <cfRule type="cellIs" dxfId="2039" priority="122" operator="equal">
      <formula>"REPROGRAMAÇÃO DE SALDOS"</formula>
    </cfRule>
    <cfRule type="cellIs" dxfId="2038" priority="123" operator="equal">
      <formula>"NÃO SE APLICA"</formula>
    </cfRule>
  </conditionalFormatting>
  <conditionalFormatting sqref="W3">
    <cfRule type="cellIs" dxfId="2037" priority="120" operator="equal">
      <formula>"NÃO SE APLICA"</formula>
    </cfRule>
  </conditionalFormatting>
  <conditionalFormatting sqref="W3">
    <cfRule type="cellIs" dxfId="2036" priority="114" operator="equal">
      <formula>"REPROGRAMAÇÃO DE SALDOS"</formula>
    </cfRule>
    <cfRule type="cellIs" dxfId="2035" priority="115" operator="equal">
      <formula>43373</formula>
    </cfRule>
    <cfRule type="cellIs" dxfId="2034" priority="116" operator="equal">
      <formula>"SALDO REPROGRAMADO"</formula>
    </cfRule>
    <cfRule type="cellIs" dxfId="2033" priority="117" operator="equal">
      <formula>"REPROGRAMAÇÃO DE SALDOS"</formula>
    </cfRule>
    <cfRule type="cellIs" dxfId="2032" priority="118" operator="equal">
      <formula>"NÃO POSSUI"</formula>
    </cfRule>
    <cfRule type="cellIs" dxfId="2031" priority="119" operator="equal">
      <formula>"NÃO SE APLICA"</formula>
    </cfRule>
  </conditionalFormatting>
  <conditionalFormatting sqref="W3">
    <cfRule type="containsBlanks" dxfId="2030" priority="113">
      <formula>LEN(TRIM(W3))=0</formula>
    </cfRule>
  </conditionalFormatting>
  <conditionalFormatting sqref="W3">
    <cfRule type="cellIs" dxfId="2029" priority="112" operator="equal">
      <formula>"REPROGRAMAÇÃO DE SALDOS"</formula>
    </cfRule>
  </conditionalFormatting>
  <conditionalFormatting sqref="W3">
    <cfRule type="cellIs" dxfId="2028" priority="109" operator="equal">
      <formula>"NÃO POSSUI"</formula>
    </cfRule>
    <cfRule type="cellIs" dxfId="2027" priority="110" operator="equal">
      <formula>"REPROGRAMAÇÃO DE SALDOS"</formula>
    </cfRule>
    <cfRule type="cellIs" dxfId="2026" priority="111" operator="equal">
      <formula>"NÃO SE APLICA"</formula>
    </cfRule>
  </conditionalFormatting>
  <conditionalFormatting sqref="W4:W187">
    <cfRule type="cellIs" dxfId="2025" priority="108" operator="equal">
      <formula>"NÃO SE APLICA"</formula>
    </cfRule>
  </conditionalFormatting>
  <conditionalFormatting sqref="W4:W187">
    <cfRule type="cellIs" dxfId="2024" priority="102" operator="equal">
      <formula>"REPROGRAMAÇÃO DE SALDOS"</formula>
    </cfRule>
    <cfRule type="cellIs" dxfId="2023" priority="103" operator="equal">
      <formula>43373</formula>
    </cfRule>
    <cfRule type="cellIs" dxfId="2022" priority="104" operator="equal">
      <formula>"SALDO REPROGRAMADO"</formula>
    </cfRule>
    <cfRule type="cellIs" dxfId="2021" priority="105" operator="equal">
      <formula>"REPROGRAMAÇÃO DE SALDOS"</formula>
    </cfRule>
    <cfRule type="cellIs" dxfId="2020" priority="106" operator="equal">
      <formula>"NÃO POSSUI"</formula>
    </cfRule>
    <cfRule type="cellIs" dxfId="2019" priority="107" operator="equal">
      <formula>"NÃO SE APLICA"</formula>
    </cfRule>
  </conditionalFormatting>
  <conditionalFormatting sqref="W4:W187">
    <cfRule type="containsBlanks" dxfId="2018" priority="101">
      <formula>LEN(TRIM(W4))=0</formula>
    </cfRule>
  </conditionalFormatting>
  <conditionalFormatting sqref="W4:W187">
    <cfRule type="cellIs" dxfId="2017" priority="100" operator="equal">
      <formula>"REPROGRAMAÇÃO DE SALDOS"</formula>
    </cfRule>
  </conditionalFormatting>
  <conditionalFormatting sqref="W4:W187">
    <cfRule type="cellIs" dxfId="2016" priority="97" operator="equal">
      <formula>"NÃO POSSUI"</formula>
    </cfRule>
    <cfRule type="cellIs" dxfId="2015" priority="98" operator="equal">
      <formula>"REPROGRAMAÇÃO DE SALDOS"</formula>
    </cfRule>
    <cfRule type="cellIs" dxfId="2014" priority="99" operator="equal">
      <formula>"NÃO SE APLICA"</formula>
    </cfRule>
  </conditionalFormatting>
  <conditionalFormatting sqref="Z3:Z187">
    <cfRule type="cellIs" dxfId="2013" priority="96" operator="equal">
      <formula>"NÃO SE APLICA"</formula>
    </cfRule>
  </conditionalFormatting>
  <conditionalFormatting sqref="Z3:Z187">
    <cfRule type="cellIs" dxfId="2012" priority="90" operator="equal">
      <formula>"REPROGRAMAÇÃO DE SALDOS"</formula>
    </cfRule>
    <cfRule type="cellIs" dxfId="2011" priority="91" operator="equal">
      <formula>43373</formula>
    </cfRule>
    <cfRule type="cellIs" dxfId="2010" priority="92" operator="equal">
      <formula>"SALDO REPROGRAMADO"</formula>
    </cfRule>
    <cfRule type="cellIs" dxfId="2009" priority="93" operator="equal">
      <formula>"REPROGRAMAÇÃO DE SALDOS"</formula>
    </cfRule>
    <cfRule type="cellIs" dxfId="2008" priority="94" operator="equal">
      <formula>"NÃO POSSUI"</formula>
    </cfRule>
    <cfRule type="cellIs" dxfId="2007" priority="95" operator="equal">
      <formula>"NÃO SE APLICA"</formula>
    </cfRule>
  </conditionalFormatting>
  <conditionalFormatting sqref="Z3:Z187">
    <cfRule type="containsBlanks" dxfId="2006" priority="89">
      <formula>LEN(TRIM(Z3))=0</formula>
    </cfRule>
  </conditionalFormatting>
  <conditionalFormatting sqref="Z3:Z187">
    <cfRule type="cellIs" dxfId="2005" priority="88" operator="equal">
      <formula>"REPROGRAMAÇÃO DE SALDOS"</formula>
    </cfRule>
  </conditionalFormatting>
  <conditionalFormatting sqref="Z3:Z187">
    <cfRule type="cellIs" dxfId="2004" priority="85" operator="equal">
      <formula>"NÃO POSSUI"</formula>
    </cfRule>
    <cfRule type="cellIs" dxfId="2003" priority="86" operator="equal">
      <formula>"REPROGRAMAÇÃO DE SALDOS"</formula>
    </cfRule>
    <cfRule type="cellIs" dxfId="2002" priority="87" operator="equal">
      <formula>"NÃO SE APLICA"</formula>
    </cfRule>
  </conditionalFormatting>
  <conditionalFormatting sqref="AC3:AC187">
    <cfRule type="cellIs" dxfId="2001" priority="84" operator="equal">
      <formula>"NÃO SE APLICA"</formula>
    </cfRule>
  </conditionalFormatting>
  <conditionalFormatting sqref="AC3:AC187">
    <cfRule type="cellIs" dxfId="2000" priority="78" operator="equal">
      <formula>"REPROGRAMAÇÃO DE SALDOS"</formula>
    </cfRule>
    <cfRule type="cellIs" dxfId="1999" priority="79" operator="equal">
      <formula>43373</formula>
    </cfRule>
    <cfRule type="cellIs" dxfId="1998" priority="80" operator="equal">
      <formula>"SALDO REPROGRAMADO"</formula>
    </cfRule>
    <cfRule type="cellIs" dxfId="1997" priority="81" operator="equal">
      <formula>"REPROGRAMAÇÃO DE SALDOS"</formula>
    </cfRule>
    <cfRule type="cellIs" dxfId="1996" priority="82" operator="equal">
      <formula>"NÃO POSSUI"</formula>
    </cfRule>
    <cfRule type="cellIs" dxfId="1995" priority="83" operator="equal">
      <formula>"NÃO SE APLICA"</formula>
    </cfRule>
  </conditionalFormatting>
  <conditionalFormatting sqref="AC3:AC187">
    <cfRule type="containsBlanks" dxfId="1994" priority="77">
      <formula>LEN(TRIM(AC3))=0</formula>
    </cfRule>
  </conditionalFormatting>
  <conditionalFormatting sqref="AC3:AC187">
    <cfRule type="cellIs" dxfId="1993" priority="76" operator="equal">
      <formula>"REPROGRAMAÇÃO DE SALDOS"</formula>
    </cfRule>
  </conditionalFormatting>
  <conditionalFormatting sqref="AC3:AC187">
    <cfRule type="cellIs" dxfId="1992" priority="73" operator="equal">
      <formula>"NÃO POSSUI"</formula>
    </cfRule>
    <cfRule type="cellIs" dxfId="1991" priority="74" operator="equal">
      <formula>"REPROGRAMAÇÃO DE SALDOS"</formula>
    </cfRule>
    <cfRule type="cellIs" dxfId="1990" priority="75" operator="equal">
      <formula>"NÃO SE APLICA"</formula>
    </cfRule>
  </conditionalFormatting>
  <conditionalFormatting sqref="AF3:AF187">
    <cfRule type="cellIs" dxfId="1989" priority="72" operator="equal">
      <formula>"NÃO SE APLICA"</formula>
    </cfRule>
  </conditionalFormatting>
  <conditionalFormatting sqref="AF3:AF187">
    <cfRule type="cellIs" dxfId="1988" priority="66" operator="equal">
      <formula>"REPROGRAMAÇÃO DE SALDOS"</formula>
    </cfRule>
    <cfRule type="cellIs" dxfId="1987" priority="67" operator="equal">
      <formula>43373</formula>
    </cfRule>
    <cfRule type="cellIs" dxfId="1986" priority="68" operator="equal">
      <formula>"SALDO REPROGRAMADO"</formula>
    </cfRule>
    <cfRule type="cellIs" dxfId="1985" priority="69" operator="equal">
      <formula>"REPROGRAMAÇÃO DE SALDOS"</formula>
    </cfRule>
    <cfRule type="cellIs" dxfId="1984" priority="70" operator="equal">
      <formula>"NÃO POSSUI"</formula>
    </cfRule>
    <cfRule type="cellIs" dxfId="1983" priority="71" operator="equal">
      <formula>"NÃO SE APLICA"</formula>
    </cfRule>
  </conditionalFormatting>
  <conditionalFormatting sqref="AF3:AF187">
    <cfRule type="containsBlanks" dxfId="1982" priority="65">
      <formula>LEN(TRIM(AF3))=0</formula>
    </cfRule>
  </conditionalFormatting>
  <conditionalFormatting sqref="AF3:AF187">
    <cfRule type="cellIs" dxfId="1981" priority="64" operator="equal">
      <formula>"REPROGRAMAÇÃO DE SALDOS"</formula>
    </cfRule>
  </conditionalFormatting>
  <conditionalFormatting sqref="AF3:AF187">
    <cfRule type="cellIs" dxfId="1980" priority="61" operator="equal">
      <formula>"NÃO POSSUI"</formula>
    </cfRule>
    <cfRule type="cellIs" dxfId="1979" priority="62" operator="equal">
      <formula>"REPROGRAMAÇÃO DE SALDOS"</formula>
    </cfRule>
    <cfRule type="cellIs" dxfId="1978" priority="63" operator="equal">
      <formula>"NÃO SE APLICA"</formula>
    </cfRule>
  </conditionalFormatting>
  <conditionalFormatting sqref="AI3">
    <cfRule type="cellIs" dxfId="1977" priority="60" operator="equal">
      <formula>"NÃO SE APLICA"</formula>
    </cfRule>
  </conditionalFormatting>
  <conditionalFormatting sqref="AI3">
    <cfRule type="cellIs" dxfId="1976" priority="54" operator="equal">
      <formula>"REPROGRAMAÇÃO DE SALDOS"</formula>
    </cfRule>
    <cfRule type="cellIs" dxfId="1975" priority="55" operator="equal">
      <formula>43373</formula>
    </cfRule>
    <cfRule type="cellIs" dxfId="1974" priority="56" operator="equal">
      <formula>"SALDO REPROGRAMADO"</formula>
    </cfRule>
    <cfRule type="cellIs" dxfId="1973" priority="57" operator="equal">
      <formula>"REPROGRAMAÇÃO DE SALDOS"</formula>
    </cfRule>
    <cfRule type="cellIs" dxfId="1972" priority="58" operator="equal">
      <formula>"NÃO POSSUI"</formula>
    </cfRule>
    <cfRule type="cellIs" dxfId="1971" priority="59" operator="equal">
      <formula>"NÃO SE APLICA"</formula>
    </cfRule>
  </conditionalFormatting>
  <conditionalFormatting sqref="AI3">
    <cfRule type="containsBlanks" dxfId="1970" priority="53">
      <formula>LEN(TRIM(AI3))=0</formula>
    </cfRule>
  </conditionalFormatting>
  <conditionalFormatting sqref="AI3">
    <cfRule type="cellIs" dxfId="1969" priority="52" operator="equal">
      <formula>"REPROGRAMAÇÃO DE SALDOS"</formula>
    </cfRule>
  </conditionalFormatting>
  <conditionalFormatting sqref="AI3">
    <cfRule type="cellIs" dxfId="1968" priority="49" operator="equal">
      <formula>"NÃO POSSUI"</formula>
    </cfRule>
    <cfRule type="cellIs" dxfId="1967" priority="50" operator="equal">
      <formula>"REPROGRAMAÇÃO DE SALDOS"</formula>
    </cfRule>
    <cfRule type="cellIs" dxfId="1966" priority="51" operator="equal">
      <formula>"NÃO SE APLICA"</formula>
    </cfRule>
  </conditionalFormatting>
  <conditionalFormatting sqref="AI4:AI187">
    <cfRule type="cellIs" dxfId="1965" priority="48" operator="equal">
      <formula>"NÃO SE APLICA"</formula>
    </cfRule>
  </conditionalFormatting>
  <conditionalFormatting sqref="AI4:AI187">
    <cfRule type="cellIs" dxfId="1964" priority="42" operator="equal">
      <formula>"REPROGRAMAÇÃO DE SALDOS"</formula>
    </cfRule>
    <cfRule type="cellIs" dxfId="1963" priority="43" operator="equal">
      <formula>43373</formula>
    </cfRule>
    <cfRule type="cellIs" dxfId="1962" priority="44" operator="equal">
      <formula>"SALDO REPROGRAMADO"</formula>
    </cfRule>
    <cfRule type="cellIs" dxfId="1961" priority="45" operator="equal">
      <formula>"REPROGRAMAÇÃO DE SALDOS"</formula>
    </cfRule>
    <cfRule type="cellIs" dxfId="1960" priority="46" operator="equal">
      <formula>"NÃO POSSUI"</formula>
    </cfRule>
    <cfRule type="cellIs" dxfId="1959" priority="47" operator="equal">
      <formula>"NÃO SE APLICA"</formula>
    </cfRule>
  </conditionalFormatting>
  <conditionalFormatting sqref="AI4:AI187">
    <cfRule type="containsBlanks" dxfId="1958" priority="41">
      <formula>LEN(TRIM(AI4))=0</formula>
    </cfRule>
  </conditionalFormatting>
  <conditionalFormatting sqref="AI4:AI187">
    <cfRule type="cellIs" dxfId="1957" priority="40" operator="equal">
      <formula>"REPROGRAMAÇÃO DE SALDOS"</formula>
    </cfRule>
  </conditionalFormatting>
  <conditionalFormatting sqref="AI4:AI187">
    <cfRule type="cellIs" dxfId="1956" priority="37" operator="equal">
      <formula>"NÃO POSSUI"</formula>
    </cfRule>
    <cfRule type="cellIs" dxfId="1955" priority="38" operator="equal">
      <formula>"REPROGRAMAÇÃO DE SALDOS"</formula>
    </cfRule>
    <cfRule type="cellIs" dxfId="1954" priority="39" operator="equal">
      <formula>"NÃO SE APLICA"</formula>
    </cfRule>
  </conditionalFormatting>
  <conditionalFormatting sqref="AL3:AL187">
    <cfRule type="cellIs" dxfId="1953" priority="36" operator="equal">
      <formula>"NÃO SE APLICA"</formula>
    </cfRule>
  </conditionalFormatting>
  <conditionalFormatting sqref="AL3:AL187">
    <cfRule type="cellIs" dxfId="1952" priority="30" operator="equal">
      <formula>"REPROGRAMAÇÃO DE SALDOS"</formula>
    </cfRule>
    <cfRule type="cellIs" dxfId="1951" priority="31" operator="equal">
      <formula>43373</formula>
    </cfRule>
    <cfRule type="cellIs" dxfId="1950" priority="32" operator="equal">
      <formula>"SALDO REPROGRAMADO"</formula>
    </cfRule>
    <cfRule type="cellIs" dxfId="1949" priority="33" operator="equal">
      <formula>"REPROGRAMAÇÃO DE SALDOS"</formula>
    </cfRule>
    <cfRule type="cellIs" dxfId="1948" priority="34" operator="equal">
      <formula>"NÃO POSSUI"</formula>
    </cfRule>
    <cfRule type="cellIs" dxfId="1947" priority="35" operator="equal">
      <formula>"NÃO SE APLICA"</formula>
    </cfRule>
  </conditionalFormatting>
  <conditionalFormatting sqref="AL3:AL187">
    <cfRule type="containsBlanks" dxfId="1946" priority="29">
      <formula>LEN(TRIM(AL3))=0</formula>
    </cfRule>
  </conditionalFormatting>
  <conditionalFormatting sqref="AL3:AL187">
    <cfRule type="cellIs" dxfId="1945" priority="28" operator="equal">
      <formula>"REPROGRAMAÇÃO DE SALDOS"</formula>
    </cfRule>
  </conditionalFormatting>
  <conditionalFormatting sqref="AL3:AL187">
    <cfRule type="cellIs" dxfId="1944" priority="25" operator="equal">
      <formula>"NÃO POSSUI"</formula>
    </cfRule>
    <cfRule type="cellIs" dxfId="1943" priority="26" operator="equal">
      <formula>"REPROGRAMAÇÃO DE SALDOS"</formula>
    </cfRule>
    <cfRule type="cellIs" dxfId="1942" priority="27" operator="equal">
      <formula>"NÃO SE APLICA"</formula>
    </cfRule>
  </conditionalFormatting>
  <conditionalFormatting sqref="AO3:AO187">
    <cfRule type="cellIs" dxfId="1941" priority="24" operator="equal">
      <formula>"NÃO SE APLICA"</formula>
    </cfRule>
  </conditionalFormatting>
  <conditionalFormatting sqref="AO3:AO187">
    <cfRule type="cellIs" dxfId="1940" priority="18" operator="equal">
      <formula>"REPROGRAMAÇÃO DE SALDOS"</formula>
    </cfRule>
    <cfRule type="cellIs" dxfId="1939" priority="19" operator="equal">
      <formula>43373</formula>
    </cfRule>
    <cfRule type="cellIs" dxfId="1938" priority="20" operator="equal">
      <formula>"SALDO REPROGRAMADO"</formula>
    </cfRule>
    <cfRule type="cellIs" dxfId="1937" priority="21" operator="equal">
      <formula>"REPROGRAMAÇÃO DE SALDOS"</formula>
    </cfRule>
    <cfRule type="cellIs" dxfId="1936" priority="22" operator="equal">
      <formula>"NÃO POSSUI"</formula>
    </cfRule>
    <cfRule type="cellIs" dxfId="1935" priority="23" operator="equal">
      <formula>"NÃO SE APLICA"</formula>
    </cfRule>
  </conditionalFormatting>
  <conditionalFormatting sqref="AO3:AO187">
    <cfRule type="containsBlanks" dxfId="1934" priority="17">
      <formula>LEN(TRIM(AO3))=0</formula>
    </cfRule>
  </conditionalFormatting>
  <conditionalFormatting sqref="AO3:AO187">
    <cfRule type="cellIs" dxfId="1933" priority="16" operator="equal">
      <formula>"REPROGRAMAÇÃO DE SALDOS"</formula>
    </cfRule>
  </conditionalFormatting>
  <conditionalFormatting sqref="AO3:AO187">
    <cfRule type="cellIs" dxfId="1932" priority="13" operator="equal">
      <formula>"NÃO POSSUI"</formula>
    </cfRule>
    <cfRule type="cellIs" dxfId="1931" priority="14" operator="equal">
      <formula>"REPROGRAMAÇÃO DE SALDOS"</formula>
    </cfRule>
    <cfRule type="cellIs" dxfId="1930" priority="15" operator="equal">
      <formula>"NÃO SE APLICA"</formula>
    </cfRule>
  </conditionalFormatting>
  <conditionalFormatting sqref="AR3:AR187">
    <cfRule type="cellIs" dxfId="1929" priority="12" operator="equal">
      <formula>"NÃO SE APLICA"</formula>
    </cfRule>
  </conditionalFormatting>
  <conditionalFormatting sqref="AR3:AR187">
    <cfRule type="cellIs" dxfId="1928" priority="6" operator="equal">
      <formula>"REPROGRAMAÇÃO DE SALDOS"</formula>
    </cfRule>
    <cfRule type="cellIs" dxfId="1927" priority="7" operator="equal">
      <formula>43373</formula>
    </cfRule>
    <cfRule type="cellIs" dxfId="1926" priority="8" operator="equal">
      <formula>"SALDO REPROGRAMADO"</formula>
    </cfRule>
    <cfRule type="cellIs" dxfId="1925" priority="9" operator="equal">
      <formula>"REPROGRAMAÇÃO DE SALDOS"</formula>
    </cfRule>
    <cfRule type="cellIs" dxfId="1924" priority="10" operator="equal">
      <formula>"NÃO POSSUI"</formula>
    </cfRule>
    <cfRule type="cellIs" dxfId="1923" priority="11" operator="equal">
      <formula>"NÃO SE APLICA"</formula>
    </cfRule>
  </conditionalFormatting>
  <conditionalFormatting sqref="AR3:AR187">
    <cfRule type="containsBlanks" dxfId="1922" priority="5">
      <formula>LEN(TRIM(AR3))=0</formula>
    </cfRule>
  </conditionalFormatting>
  <conditionalFormatting sqref="AR3:AR187">
    <cfRule type="cellIs" dxfId="1921" priority="4" operator="equal">
      <formula>"REPROGRAMAÇÃO DE SALDOS"</formula>
    </cfRule>
  </conditionalFormatting>
  <conditionalFormatting sqref="AR3:AR187">
    <cfRule type="cellIs" dxfId="1920" priority="1" operator="equal">
      <formula>"NÃO POSSUI"</formula>
    </cfRule>
    <cfRule type="cellIs" dxfId="1919" priority="2" operator="equal">
      <formula>"REPROGRAMAÇÃO DE SALDOS"</formula>
    </cfRule>
    <cfRule type="cellIs" dxfId="1918" priority="3" operator="equal">
      <formula>"NÃO SE APLICA"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6"/>
  <dimension ref="A1:AV189"/>
  <sheetViews>
    <sheetView zoomScaleNormal="10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F63" sqref="F63"/>
    </sheetView>
  </sheetViews>
  <sheetFormatPr defaultColWidth="9.140625" defaultRowHeight="12.95" customHeight="1" x14ac:dyDescent="0.2"/>
  <cols>
    <col min="1" max="1" width="19.42578125" style="16" bestFit="1" customWidth="1"/>
    <col min="2" max="2" width="23.28515625" style="16" bestFit="1" customWidth="1"/>
    <col min="3" max="3" width="15" style="16" bestFit="1" customWidth="1"/>
    <col min="4" max="4" width="10.7109375" style="65" customWidth="1"/>
    <col min="5" max="5" width="20" style="65" customWidth="1"/>
    <col min="6" max="6" width="10.7109375" style="34" customWidth="1"/>
    <col min="7" max="7" width="10.7109375" style="65" customWidth="1"/>
    <col min="8" max="8" width="17" style="30" bestFit="1" customWidth="1"/>
    <col min="9" max="10" width="10.7109375" style="30" customWidth="1"/>
    <col min="11" max="11" width="10.7109375" style="73" customWidth="1"/>
    <col min="12" max="13" width="10.7109375" style="30" customWidth="1"/>
    <col min="14" max="14" width="10.7109375" style="73" customWidth="1"/>
    <col min="15" max="15" width="10.7109375" style="64" customWidth="1"/>
    <col min="16" max="16" width="10.7109375" style="30" customWidth="1"/>
    <col min="17" max="17" width="10.7109375" style="73" customWidth="1"/>
    <col min="18" max="18" width="10.7109375" style="64" customWidth="1"/>
    <col min="19" max="19" width="10.7109375" style="30" customWidth="1"/>
    <col min="20" max="20" width="10.7109375" style="73" customWidth="1"/>
    <col min="21" max="21" width="10.7109375" style="64" customWidth="1"/>
    <col min="22" max="22" width="10.7109375" style="30" customWidth="1"/>
    <col min="23" max="23" width="10.7109375" style="73" customWidth="1"/>
    <col min="24" max="24" width="10.7109375" style="65" customWidth="1"/>
    <col min="25" max="25" width="10.7109375" style="30" customWidth="1"/>
    <col min="26" max="26" width="10.7109375" style="73" customWidth="1"/>
    <col min="27" max="27" width="10.7109375" style="64" customWidth="1"/>
    <col min="28" max="28" width="10.7109375" style="30" customWidth="1"/>
    <col min="29" max="29" width="10.7109375" style="73" customWidth="1"/>
    <col min="30" max="30" width="10.7109375" style="65" customWidth="1"/>
    <col min="31" max="31" width="10.7109375" style="30" customWidth="1"/>
    <col min="32" max="32" width="10.7109375" style="73" customWidth="1"/>
    <col min="33" max="33" width="10.7109375" style="74" customWidth="1"/>
    <col min="34" max="34" width="10.7109375" style="30" customWidth="1"/>
    <col min="35" max="35" width="10.7109375" style="73" customWidth="1"/>
    <col min="36" max="36" width="10.7109375" style="65" customWidth="1"/>
    <col min="37" max="37" width="10.7109375" style="30" customWidth="1"/>
    <col min="38" max="38" width="10.7109375" style="73" customWidth="1"/>
    <col min="39" max="39" width="10.7109375" style="65" customWidth="1"/>
    <col min="40" max="40" width="10.7109375" style="30" customWidth="1"/>
    <col min="41" max="41" width="10.7109375" style="73" customWidth="1"/>
    <col min="42" max="45" width="10.7109375" style="65" customWidth="1"/>
    <col min="46" max="47" width="10.7109375" style="30" customWidth="1"/>
    <col min="48" max="48" width="9.5703125" style="16" bestFit="1" customWidth="1"/>
    <col min="49" max="66" width="9.140625" style="16" customWidth="1"/>
    <col min="67" max="16384" width="9.140625" style="16"/>
  </cols>
  <sheetData>
    <row r="1" spans="1:48" ht="12.95" customHeight="1" x14ac:dyDescent="0.2">
      <c r="A1" s="99" t="s">
        <v>1017</v>
      </c>
      <c r="B1" s="100"/>
      <c r="C1" s="100"/>
      <c r="D1" s="100"/>
      <c r="E1" s="100"/>
      <c r="F1" s="100"/>
      <c r="G1" s="100"/>
      <c r="H1" s="100"/>
      <c r="I1" s="101"/>
      <c r="J1" s="221" t="s">
        <v>634</v>
      </c>
      <c r="K1" s="222"/>
      <c r="L1" s="223"/>
      <c r="M1" s="221" t="s">
        <v>635</v>
      </c>
      <c r="N1" s="222"/>
      <c r="O1" s="223"/>
      <c r="P1" s="221" t="s">
        <v>636</v>
      </c>
      <c r="Q1" s="222"/>
      <c r="R1" s="223"/>
      <c r="S1" s="221" t="s">
        <v>637</v>
      </c>
      <c r="T1" s="222"/>
      <c r="U1" s="223"/>
      <c r="V1" s="221" t="s">
        <v>638</v>
      </c>
      <c r="W1" s="222"/>
      <c r="X1" s="223"/>
      <c r="Y1" s="221" t="s">
        <v>639</v>
      </c>
      <c r="Z1" s="222"/>
      <c r="AA1" s="223"/>
      <c r="AB1" s="221" t="s">
        <v>645</v>
      </c>
      <c r="AC1" s="222"/>
      <c r="AD1" s="223"/>
      <c r="AE1" s="221" t="s">
        <v>646</v>
      </c>
      <c r="AF1" s="222"/>
      <c r="AG1" s="223"/>
      <c r="AH1" s="221" t="s">
        <v>647</v>
      </c>
      <c r="AI1" s="222"/>
      <c r="AJ1" s="223"/>
      <c r="AK1" s="221" t="s">
        <v>648</v>
      </c>
      <c r="AL1" s="222"/>
      <c r="AM1" s="223"/>
      <c r="AN1" s="219" t="s">
        <v>658</v>
      </c>
      <c r="AO1" s="220"/>
      <c r="AP1" s="219"/>
      <c r="AQ1" s="221" t="s">
        <v>659</v>
      </c>
      <c r="AR1" s="222"/>
      <c r="AS1" s="223"/>
      <c r="AT1" s="218"/>
      <c r="AU1" s="218"/>
    </row>
    <row r="2" spans="1:48" s="113" customFormat="1" ht="22.5" x14ac:dyDescent="0.2">
      <c r="A2" s="102" t="s">
        <v>899</v>
      </c>
      <c r="B2" s="102" t="s">
        <v>894</v>
      </c>
      <c r="C2" s="102" t="s">
        <v>895</v>
      </c>
      <c r="D2" s="102" t="s">
        <v>892</v>
      </c>
      <c r="E2" s="102" t="s">
        <v>893</v>
      </c>
      <c r="F2" s="111" t="s">
        <v>896</v>
      </c>
      <c r="G2" s="102" t="s">
        <v>932</v>
      </c>
      <c r="H2" s="112" t="s">
        <v>898</v>
      </c>
      <c r="I2" s="112" t="s">
        <v>900</v>
      </c>
      <c r="J2" s="58" t="s">
        <v>902</v>
      </c>
      <c r="K2" s="56" t="s">
        <v>901</v>
      </c>
      <c r="L2" s="57" t="s">
        <v>903</v>
      </c>
      <c r="M2" s="58" t="s">
        <v>902</v>
      </c>
      <c r="N2" s="56" t="s">
        <v>901</v>
      </c>
      <c r="O2" s="57" t="s">
        <v>903</v>
      </c>
      <c r="P2" s="58" t="s">
        <v>902</v>
      </c>
      <c r="Q2" s="56" t="s">
        <v>901</v>
      </c>
      <c r="R2" s="57" t="s">
        <v>903</v>
      </c>
      <c r="S2" s="58" t="s">
        <v>902</v>
      </c>
      <c r="T2" s="56" t="s">
        <v>901</v>
      </c>
      <c r="U2" s="57" t="s">
        <v>903</v>
      </c>
      <c r="V2" s="58" t="s">
        <v>902</v>
      </c>
      <c r="W2" s="56" t="s">
        <v>901</v>
      </c>
      <c r="X2" s="57" t="s">
        <v>903</v>
      </c>
      <c r="Y2" s="58" t="s">
        <v>902</v>
      </c>
      <c r="Z2" s="56" t="s">
        <v>901</v>
      </c>
      <c r="AA2" s="57" t="s">
        <v>903</v>
      </c>
      <c r="AB2" s="58" t="s">
        <v>902</v>
      </c>
      <c r="AC2" s="56" t="s">
        <v>901</v>
      </c>
      <c r="AD2" s="57" t="s">
        <v>903</v>
      </c>
      <c r="AE2" s="58" t="s">
        <v>902</v>
      </c>
      <c r="AF2" s="56" t="s">
        <v>901</v>
      </c>
      <c r="AG2" s="57" t="s">
        <v>903</v>
      </c>
      <c r="AH2" s="58" t="s">
        <v>902</v>
      </c>
      <c r="AI2" s="56" t="s">
        <v>901</v>
      </c>
      <c r="AJ2" s="57" t="s">
        <v>903</v>
      </c>
      <c r="AK2" s="58" t="s">
        <v>902</v>
      </c>
      <c r="AL2" s="56" t="s">
        <v>901</v>
      </c>
      <c r="AM2" s="57" t="s">
        <v>903</v>
      </c>
      <c r="AN2" s="58" t="s">
        <v>902</v>
      </c>
      <c r="AO2" s="56" t="s">
        <v>901</v>
      </c>
      <c r="AP2" s="57" t="s">
        <v>903</v>
      </c>
      <c r="AQ2" s="58" t="s">
        <v>902</v>
      </c>
      <c r="AR2" s="56" t="s">
        <v>901</v>
      </c>
      <c r="AS2" s="57" t="s">
        <v>903</v>
      </c>
      <c r="AT2" s="69" t="s">
        <v>904</v>
      </c>
      <c r="AU2" s="69" t="s">
        <v>905</v>
      </c>
    </row>
    <row r="3" spans="1:48" ht="12.95" customHeight="1" x14ac:dyDescent="0.2">
      <c r="A3" s="7" t="s">
        <v>959</v>
      </c>
      <c r="B3" s="8" t="s">
        <v>906</v>
      </c>
      <c r="C3" s="9" t="s">
        <v>507</v>
      </c>
      <c r="D3" s="53" t="s">
        <v>657</v>
      </c>
      <c r="E3" s="53" t="s">
        <v>657</v>
      </c>
      <c r="F3" s="53" t="s">
        <v>657</v>
      </c>
      <c r="G3" s="53" t="s">
        <v>657</v>
      </c>
      <c r="H3" s="53" t="s">
        <v>657</v>
      </c>
      <c r="I3" s="53" t="s">
        <v>657</v>
      </c>
      <c r="J3" s="21"/>
      <c r="K3" s="33"/>
      <c r="L3" s="38" t="s">
        <v>1306</v>
      </c>
      <c r="M3" s="21"/>
      <c r="N3" s="33"/>
      <c r="O3" s="38" t="s">
        <v>1306</v>
      </c>
      <c r="P3" s="21"/>
      <c r="Q3" s="33"/>
      <c r="R3" s="38" t="s">
        <v>1306</v>
      </c>
      <c r="S3" s="21"/>
      <c r="T3" s="33"/>
      <c r="U3" s="38" t="s">
        <v>1306</v>
      </c>
      <c r="V3" s="21"/>
      <c r="W3" s="33"/>
      <c r="X3" s="38" t="s">
        <v>1306</v>
      </c>
      <c r="Y3" s="21"/>
      <c r="Z3" s="33"/>
      <c r="AA3" s="38" t="s">
        <v>1306</v>
      </c>
      <c r="AB3" s="21"/>
      <c r="AC3" s="33"/>
      <c r="AD3" s="38" t="s">
        <v>1306</v>
      </c>
      <c r="AE3" s="21"/>
      <c r="AF3" s="33"/>
      <c r="AG3" s="38" t="s">
        <v>1306</v>
      </c>
      <c r="AH3" s="21"/>
      <c r="AI3" s="33"/>
      <c r="AJ3" s="38" t="s">
        <v>1306</v>
      </c>
      <c r="AK3" s="21"/>
      <c r="AL3" s="33"/>
      <c r="AM3" s="38" t="s">
        <v>1306</v>
      </c>
      <c r="AN3" s="21"/>
      <c r="AO3" s="33"/>
      <c r="AP3" s="38" t="s">
        <v>1306</v>
      </c>
      <c r="AQ3" s="21"/>
      <c r="AR3" s="33"/>
      <c r="AS3" s="38" t="s">
        <v>1306</v>
      </c>
      <c r="AT3" s="72"/>
      <c r="AU3" s="72"/>
      <c r="AV3" s="16" t="e">
        <f>H3*F3</f>
        <v>#VALUE!</v>
      </c>
    </row>
    <row r="4" spans="1:48" ht="12.95" customHeight="1" x14ac:dyDescent="0.2">
      <c r="A4" s="7" t="s">
        <v>960</v>
      </c>
      <c r="B4" s="8" t="s">
        <v>907</v>
      </c>
      <c r="C4" s="10" t="s">
        <v>150</v>
      </c>
      <c r="D4" s="53" t="s">
        <v>657</v>
      </c>
      <c r="E4" s="53" t="s">
        <v>657</v>
      </c>
      <c r="F4" s="53" t="s">
        <v>657</v>
      </c>
      <c r="G4" s="53" t="s">
        <v>657</v>
      </c>
      <c r="H4" s="53" t="s">
        <v>657</v>
      </c>
      <c r="I4" s="53" t="s">
        <v>657</v>
      </c>
      <c r="J4" s="21"/>
      <c r="K4" s="33"/>
      <c r="L4" s="38" t="s">
        <v>1306</v>
      </c>
      <c r="M4" s="21"/>
      <c r="N4" s="33"/>
      <c r="O4" s="38" t="s">
        <v>1306</v>
      </c>
      <c r="P4" s="21"/>
      <c r="Q4" s="33"/>
      <c r="R4" s="38" t="s">
        <v>1306</v>
      </c>
      <c r="S4" s="21"/>
      <c r="T4" s="33"/>
      <c r="U4" s="38" t="s">
        <v>1306</v>
      </c>
      <c r="V4" s="21"/>
      <c r="W4" s="33"/>
      <c r="X4" s="38" t="s">
        <v>1306</v>
      </c>
      <c r="Y4" s="21"/>
      <c r="Z4" s="33"/>
      <c r="AA4" s="38" t="s">
        <v>1306</v>
      </c>
      <c r="AB4" s="21"/>
      <c r="AC4" s="33"/>
      <c r="AD4" s="38" t="s">
        <v>1306</v>
      </c>
      <c r="AE4" s="21"/>
      <c r="AF4" s="33"/>
      <c r="AG4" s="38" t="s">
        <v>1306</v>
      </c>
      <c r="AH4" s="21"/>
      <c r="AI4" s="33"/>
      <c r="AJ4" s="38" t="s">
        <v>1306</v>
      </c>
      <c r="AK4" s="21"/>
      <c r="AL4" s="33"/>
      <c r="AM4" s="38" t="s">
        <v>1306</v>
      </c>
      <c r="AN4" s="21"/>
      <c r="AO4" s="33"/>
      <c r="AP4" s="38" t="s">
        <v>1306</v>
      </c>
      <c r="AQ4" s="21"/>
      <c r="AR4" s="33"/>
      <c r="AS4" s="38" t="s">
        <v>1306</v>
      </c>
      <c r="AT4" s="72"/>
      <c r="AU4" s="72"/>
      <c r="AV4" s="16" t="e">
        <f t="shared" ref="AV4:AV67" si="0">H4*F4</f>
        <v>#VALUE!</v>
      </c>
    </row>
    <row r="5" spans="1:48" ht="12.95" customHeight="1" x14ac:dyDescent="0.2">
      <c r="A5" s="7" t="s">
        <v>908</v>
      </c>
      <c r="B5" s="8" t="s">
        <v>909</v>
      </c>
      <c r="C5" s="9" t="s">
        <v>573</v>
      </c>
      <c r="D5" s="21" t="s">
        <v>760</v>
      </c>
      <c r="E5" s="109" t="s">
        <v>701</v>
      </c>
      <c r="F5" s="22"/>
      <c r="G5" s="9">
        <v>1</v>
      </c>
      <c r="H5" s="27">
        <v>2500</v>
      </c>
      <c r="I5" s="98"/>
      <c r="J5" s="37"/>
      <c r="K5" s="31" t="s">
        <v>1309</v>
      </c>
      <c r="L5" s="38" t="s">
        <v>1306</v>
      </c>
      <c r="M5" s="37"/>
      <c r="N5" s="31" t="s">
        <v>1309</v>
      </c>
      <c r="O5" s="38" t="s">
        <v>1306</v>
      </c>
      <c r="P5" s="37"/>
      <c r="Q5" s="31" t="s">
        <v>1309</v>
      </c>
      <c r="R5" s="38" t="s">
        <v>1306</v>
      </c>
      <c r="S5" s="37"/>
      <c r="T5" s="31" t="s">
        <v>1309</v>
      </c>
      <c r="U5" s="38" t="s">
        <v>1306</v>
      </c>
      <c r="V5" s="37"/>
      <c r="W5" s="31" t="s">
        <v>1309</v>
      </c>
      <c r="X5" s="38" t="s">
        <v>1306</v>
      </c>
      <c r="Y5" s="37"/>
      <c r="Z5" s="31" t="s">
        <v>1309</v>
      </c>
      <c r="AA5" s="38" t="s">
        <v>1306</v>
      </c>
      <c r="AB5" s="37"/>
      <c r="AC5" s="31" t="s">
        <v>1309</v>
      </c>
      <c r="AD5" s="38" t="s">
        <v>1306</v>
      </c>
      <c r="AE5" s="37"/>
      <c r="AF5" s="31" t="s">
        <v>1309</v>
      </c>
      <c r="AG5" s="38" t="s">
        <v>1306</v>
      </c>
      <c r="AH5" s="37"/>
      <c r="AI5" s="31" t="s">
        <v>1309</v>
      </c>
      <c r="AJ5" s="38" t="s">
        <v>1306</v>
      </c>
      <c r="AK5" s="37"/>
      <c r="AL5" s="31" t="s">
        <v>1309</v>
      </c>
      <c r="AM5" s="38" t="s">
        <v>1306</v>
      </c>
      <c r="AN5" s="37"/>
      <c r="AO5" s="31" t="s">
        <v>1309</v>
      </c>
      <c r="AP5" s="38" t="s">
        <v>1306</v>
      </c>
      <c r="AQ5" s="37"/>
      <c r="AR5" s="31" t="s">
        <v>1309</v>
      </c>
      <c r="AS5" s="38" t="s">
        <v>1306</v>
      </c>
      <c r="AT5" s="39"/>
      <c r="AU5" s="196"/>
      <c r="AV5" s="183">
        <f>H5*F5</f>
        <v>0</v>
      </c>
    </row>
    <row r="6" spans="1:48" ht="12.95" customHeight="1" x14ac:dyDescent="0.2">
      <c r="A6" s="7" t="s">
        <v>431</v>
      </c>
      <c r="B6" s="8" t="s">
        <v>910</v>
      </c>
      <c r="C6" s="9" t="s">
        <v>432</v>
      </c>
      <c r="D6" s="53" t="s">
        <v>657</v>
      </c>
      <c r="E6" s="53" t="s">
        <v>657</v>
      </c>
      <c r="F6" s="53" t="s">
        <v>657</v>
      </c>
      <c r="G6" s="53" t="s">
        <v>657</v>
      </c>
      <c r="H6" s="53" t="s">
        <v>657</v>
      </c>
      <c r="I6" s="53" t="s">
        <v>657</v>
      </c>
      <c r="J6" s="21"/>
      <c r="K6" s="33"/>
      <c r="L6" s="38" t="s">
        <v>1306</v>
      </c>
      <c r="M6" s="21"/>
      <c r="N6" s="33"/>
      <c r="O6" s="38" t="s">
        <v>1306</v>
      </c>
      <c r="P6" s="21"/>
      <c r="Q6" s="33"/>
      <c r="R6" s="38" t="s">
        <v>1306</v>
      </c>
      <c r="S6" s="21"/>
      <c r="T6" s="33"/>
      <c r="U6" s="38" t="s">
        <v>1306</v>
      </c>
      <c r="V6" s="21"/>
      <c r="W6" s="33"/>
      <c r="X6" s="38" t="s">
        <v>1306</v>
      </c>
      <c r="Y6" s="21"/>
      <c r="Z6" s="33"/>
      <c r="AA6" s="38" t="s">
        <v>1306</v>
      </c>
      <c r="AB6" s="21"/>
      <c r="AC6" s="33"/>
      <c r="AD6" s="38" t="s">
        <v>1306</v>
      </c>
      <c r="AE6" s="21"/>
      <c r="AF6" s="33"/>
      <c r="AG6" s="38" t="s">
        <v>1306</v>
      </c>
      <c r="AH6" s="21"/>
      <c r="AI6" s="33"/>
      <c r="AJ6" s="38" t="s">
        <v>1306</v>
      </c>
      <c r="AK6" s="21"/>
      <c r="AL6" s="33"/>
      <c r="AM6" s="38" t="s">
        <v>1306</v>
      </c>
      <c r="AN6" s="21"/>
      <c r="AO6" s="33"/>
      <c r="AP6" s="38" t="s">
        <v>1306</v>
      </c>
      <c r="AQ6" s="21"/>
      <c r="AR6" s="33"/>
      <c r="AS6" s="38" t="s">
        <v>1306</v>
      </c>
      <c r="AT6" s="72"/>
      <c r="AU6" s="72"/>
      <c r="AV6" s="16" t="e">
        <f t="shared" si="0"/>
        <v>#VALUE!</v>
      </c>
    </row>
    <row r="7" spans="1:48" ht="12.95" customHeight="1" x14ac:dyDescent="0.2">
      <c r="A7" s="7" t="s">
        <v>961</v>
      </c>
      <c r="B7" s="8" t="s">
        <v>911</v>
      </c>
      <c r="C7" s="9" t="s">
        <v>540</v>
      </c>
      <c r="D7" s="53" t="s">
        <v>657</v>
      </c>
      <c r="E7" s="53" t="s">
        <v>657</v>
      </c>
      <c r="F7" s="53" t="s">
        <v>657</v>
      </c>
      <c r="G7" s="53" t="s">
        <v>657</v>
      </c>
      <c r="H7" s="53" t="s">
        <v>657</v>
      </c>
      <c r="I7" s="53" t="s">
        <v>657</v>
      </c>
      <c r="J7" s="21"/>
      <c r="K7" s="33"/>
      <c r="L7" s="38" t="s">
        <v>1306</v>
      </c>
      <c r="M7" s="21"/>
      <c r="N7" s="33"/>
      <c r="O7" s="38" t="s">
        <v>1306</v>
      </c>
      <c r="P7" s="21"/>
      <c r="Q7" s="33"/>
      <c r="R7" s="38" t="s">
        <v>1306</v>
      </c>
      <c r="S7" s="21"/>
      <c r="T7" s="33"/>
      <c r="U7" s="38" t="s">
        <v>1306</v>
      </c>
      <c r="V7" s="21"/>
      <c r="W7" s="33"/>
      <c r="X7" s="38" t="s">
        <v>1306</v>
      </c>
      <c r="Y7" s="21"/>
      <c r="Z7" s="33"/>
      <c r="AA7" s="38" t="s">
        <v>1306</v>
      </c>
      <c r="AB7" s="21"/>
      <c r="AC7" s="33"/>
      <c r="AD7" s="38" t="s">
        <v>1306</v>
      </c>
      <c r="AE7" s="21"/>
      <c r="AF7" s="33"/>
      <c r="AG7" s="38" t="s">
        <v>1306</v>
      </c>
      <c r="AH7" s="21"/>
      <c r="AI7" s="33"/>
      <c r="AJ7" s="38" t="s">
        <v>1306</v>
      </c>
      <c r="AK7" s="21"/>
      <c r="AL7" s="33"/>
      <c r="AM7" s="38" t="s">
        <v>1306</v>
      </c>
      <c r="AN7" s="21"/>
      <c r="AO7" s="33"/>
      <c r="AP7" s="38" t="s">
        <v>1306</v>
      </c>
      <c r="AQ7" s="21"/>
      <c r="AR7" s="33"/>
      <c r="AS7" s="38" t="s">
        <v>1306</v>
      </c>
      <c r="AT7" s="72"/>
      <c r="AU7" s="72"/>
      <c r="AV7" s="16" t="e">
        <f t="shared" si="0"/>
        <v>#VALUE!</v>
      </c>
    </row>
    <row r="8" spans="1:48" ht="12.95" customHeight="1" x14ac:dyDescent="0.2">
      <c r="A8" s="11" t="s">
        <v>962</v>
      </c>
      <c r="B8" s="8" t="s">
        <v>912</v>
      </c>
      <c r="C8" s="10" t="s">
        <v>315</v>
      </c>
      <c r="D8" s="53" t="s">
        <v>657</v>
      </c>
      <c r="E8" s="53" t="s">
        <v>657</v>
      </c>
      <c r="F8" s="53" t="s">
        <v>657</v>
      </c>
      <c r="G8" s="53" t="s">
        <v>657</v>
      </c>
      <c r="H8" s="53" t="s">
        <v>657</v>
      </c>
      <c r="I8" s="53" t="s">
        <v>657</v>
      </c>
      <c r="J8" s="21"/>
      <c r="K8" s="33"/>
      <c r="L8" s="38" t="s">
        <v>1306</v>
      </c>
      <c r="M8" s="21"/>
      <c r="N8" s="33"/>
      <c r="O8" s="38" t="s">
        <v>1306</v>
      </c>
      <c r="P8" s="21"/>
      <c r="Q8" s="33"/>
      <c r="R8" s="38" t="s">
        <v>1306</v>
      </c>
      <c r="S8" s="21"/>
      <c r="T8" s="33"/>
      <c r="U8" s="38" t="s">
        <v>1306</v>
      </c>
      <c r="V8" s="21"/>
      <c r="W8" s="33"/>
      <c r="X8" s="38" t="s">
        <v>1306</v>
      </c>
      <c r="Y8" s="21"/>
      <c r="Z8" s="33"/>
      <c r="AA8" s="38" t="s">
        <v>1306</v>
      </c>
      <c r="AB8" s="21"/>
      <c r="AC8" s="33"/>
      <c r="AD8" s="38" t="s">
        <v>1306</v>
      </c>
      <c r="AE8" s="21"/>
      <c r="AF8" s="33"/>
      <c r="AG8" s="38" t="s">
        <v>1306</v>
      </c>
      <c r="AH8" s="21"/>
      <c r="AI8" s="33"/>
      <c r="AJ8" s="38" t="s">
        <v>1306</v>
      </c>
      <c r="AK8" s="21"/>
      <c r="AL8" s="33"/>
      <c r="AM8" s="38" t="s">
        <v>1306</v>
      </c>
      <c r="AN8" s="21"/>
      <c r="AO8" s="33"/>
      <c r="AP8" s="38" t="s">
        <v>1306</v>
      </c>
      <c r="AQ8" s="21"/>
      <c r="AR8" s="33"/>
      <c r="AS8" s="38" t="s">
        <v>1306</v>
      </c>
      <c r="AT8" s="72"/>
      <c r="AU8" s="72"/>
      <c r="AV8" s="16" t="e">
        <f t="shared" si="0"/>
        <v>#VALUE!</v>
      </c>
    </row>
    <row r="9" spans="1:48" ht="12.95" customHeight="1" x14ac:dyDescent="0.2">
      <c r="A9" s="7" t="s">
        <v>449</v>
      </c>
      <c r="B9" s="8" t="s">
        <v>910</v>
      </c>
      <c r="C9" s="9" t="s">
        <v>450</v>
      </c>
      <c r="D9" s="21" t="s">
        <v>761</v>
      </c>
      <c r="E9" s="20" t="s">
        <v>702</v>
      </c>
      <c r="F9" s="22"/>
      <c r="G9" s="10">
        <v>1</v>
      </c>
      <c r="H9" s="27">
        <v>2500</v>
      </c>
      <c r="I9" s="98"/>
      <c r="J9" s="37"/>
      <c r="K9" s="31" t="s">
        <v>1309</v>
      </c>
      <c r="L9" s="38" t="s">
        <v>1306</v>
      </c>
      <c r="M9" s="37"/>
      <c r="N9" s="31" t="s">
        <v>1309</v>
      </c>
      <c r="O9" s="38" t="s">
        <v>1306</v>
      </c>
      <c r="P9" s="37"/>
      <c r="Q9" s="31" t="s">
        <v>1309</v>
      </c>
      <c r="R9" s="38" t="s">
        <v>1306</v>
      </c>
      <c r="S9" s="37"/>
      <c r="T9" s="31" t="s">
        <v>1309</v>
      </c>
      <c r="U9" s="38" t="s">
        <v>1306</v>
      </c>
      <c r="V9" s="37"/>
      <c r="W9" s="31" t="s">
        <v>1309</v>
      </c>
      <c r="X9" s="38" t="s">
        <v>1306</v>
      </c>
      <c r="Y9" s="37"/>
      <c r="Z9" s="31" t="s">
        <v>1309</v>
      </c>
      <c r="AA9" s="38" t="s">
        <v>1306</v>
      </c>
      <c r="AB9" s="37"/>
      <c r="AC9" s="31" t="s">
        <v>1309</v>
      </c>
      <c r="AD9" s="38" t="s">
        <v>1306</v>
      </c>
      <c r="AE9" s="37"/>
      <c r="AF9" s="31" t="s">
        <v>1309</v>
      </c>
      <c r="AG9" s="38" t="s">
        <v>1306</v>
      </c>
      <c r="AH9" s="37"/>
      <c r="AI9" s="31" t="s">
        <v>1309</v>
      </c>
      <c r="AJ9" s="38" t="s">
        <v>1306</v>
      </c>
      <c r="AK9" s="37"/>
      <c r="AL9" s="31" t="s">
        <v>1309</v>
      </c>
      <c r="AM9" s="38" t="s">
        <v>1306</v>
      </c>
      <c r="AN9" s="37"/>
      <c r="AO9" s="31" t="s">
        <v>1309</v>
      </c>
      <c r="AP9" s="38" t="s">
        <v>1306</v>
      </c>
      <c r="AQ9" s="37"/>
      <c r="AR9" s="31" t="s">
        <v>1309</v>
      </c>
      <c r="AS9" s="38" t="s">
        <v>1306</v>
      </c>
      <c r="AT9" s="39"/>
      <c r="AU9" s="196"/>
      <c r="AV9" s="183">
        <f t="shared" si="0"/>
        <v>0</v>
      </c>
    </row>
    <row r="10" spans="1:48" ht="12.95" customHeight="1" x14ac:dyDescent="0.2">
      <c r="A10" s="7" t="s">
        <v>472</v>
      </c>
      <c r="B10" s="8" t="s">
        <v>913</v>
      </c>
      <c r="C10" s="9" t="s">
        <v>473</v>
      </c>
      <c r="D10" s="53" t="s">
        <v>657</v>
      </c>
      <c r="E10" s="53" t="s">
        <v>657</v>
      </c>
      <c r="F10" s="53" t="s">
        <v>657</v>
      </c>
      <c r="G10" s="53" t="s">
        <v>657</v>
      </c>
      <c r="H10" s="53" t="s">
        <v>657</v>
      </c>
      <c r="I10" s="53" t="s">
        <v>657</v>
      </c>
      <c r="J10" s="21"/>
      <c r="K10" s="33"/>
      <c r="L10" s="38" t="s">
        <v>1306</v>
      </c>
      <c r="M10" s="21"/>
      <c r="N10" s="33"/>
      <c r="O10" s="38" t="s">
        <v>1306</v>
      </c>
      <c r="P10" s="21"/>
      <c r="Q10" s="33"/>
      <c r="R10" s="38" t="s">
        <v>1306</v>
      </c>
      <c r="S10" s="21"/>
      <c r="T10" s="33"/>
      <c r="U10" s="38" t="s">
        <v>1306</v>
      </c>
      <c r="V10" s="21"/>
      <c r="W10" s="33"/>
      <c r="X10" s="38" t="s">
        <v>1306</v>
      </c>
      <c r="Y10" s="21"/>
      <c r="Z10" s="33"/>
      <c r="AA10" s="38" t="s">
        <v>1306</v>
      </c>
      <c r="AB10" s="21"/>
      <c r="AC10" s="33"/>
      <c r="AD10" s="38" t="s">
        <v>1306</v>
      </c>
      <c r="AE10" s="21"/>
      <c r="AF10" s="33"/>
      <c r="AG10" s="38" t="s">
        <v>1306</v>
      </c>
      <c r="AH10" s="21"/>
      <c r="AI10" s="33"/>
      <c r="AJ10" s="38" t="s">
        <v>1306</v>
      </c>
      <c r="AK10" s="21"/>
      <c r="AL10" s="33"/>
      <c r="AM10" s="38" t="s">
        <v>1306</v>
      </c>
      <c r="AN10" s="21"/>
      <c r="AO10" s="33"/>
      <c r="AP10" s="38" t="s">
        <v>1306</v>
      </c>
      <c r="AQ10" s="21"/>
      <c r="AR10" s="33"/>
      <c r="AS10" s="38" t="s">
        <v>1306</v>
      </c>
      <c r="AT10" s="72"/>
      <c r="AU10" s="72"/>
      <c r="AV10" s="16" t="e">
        <f t="shared" si="0"/>
        <v>#VALUE!</v>
      </c>
    </row>
    <row r="11" spans="1:48" ht="12.95" customHeight="1" x14ac:dyDescent="0.2">
      <c r="A11" s="7" t="s">
        <v>235</v>
      </c>
      <c r="B11" s="8" t="s">
        <v>910</v>
      </c>
      <c r="C11" s="10" t="s">
        <v>236</v>
      </c>
      <c r="D11" s="53" t="s">
        <v>657</v>
      </c>
      <c r="E11" s="53" t="s">
        <v>657</v>
      </c>
      <c r="F11" s="53" t="s">
        <v>657</v>
      </c>
      <c r="G11" s="53" t="s">
        <v>657</v>
      </c>
      <c r="H11" s="53" t="s">
        <v>657</v>
      </c>
      <c r="I11" s="53" t="s">
        <v>657</v>
      </c>
      <c r="J11" s="21"/>
      <c r="K11" s="33"/>
      <c r="L11" s="38" t="s">
        <v>1306</v>
      </c>
      <c r="M11" s="21"/>
      <c r="N11" s="33"/>
      <c r="O11" s="38" t="s">
        <v>1306</v>
      </c>
      <c r="P11" s="21"/>
      <c r="Q11" s="33"/>
      <c r="R11" s="38" t="s">
        <v>1306</v>
      </c>
      <c r="S11" s="21"/>
      <c r="T11" s="33"/>
      <c r="U11" s="38" t="s">
        <v>1306</v>
      </c>
      <c r="V11" s="21"/>
      <c r="W11" s="33"/>
      <c r="X11" s="38" t="s">
        <v>1306</v>
      </c>
      <c r="Y11" s="21"/>
      <c r="Z11" s="33"/>
      <c r="AA11" s="38" t="s">
        <v>1306</v>
      </c>
      <c r="AB11" s="21"/>
      <c r="AC11" s="33"/>
      <c r="AD11" s="38" t="s">
        <v>1306</v>
      </c>
      <c r="AE11" s="21"/>
      <c r="AF11" s="33"/>
      <c r="AG11" s="38" t="s">
        <v>1306</v>
      </c>
      <c r="AH11" s="21"/>
      <c r="AI11" s="33"/>
      <c r="AJ11" s="38" t="s">
        <v>1306</v>
      </c>
      <c r="AK11" s="21"/>
      <c r="AL11" s="33"/>
      <c r="AM11" s="38" t="s">
        <v>1306</v>
      </c>
      <c r="AN11" s="21"/>
      <c r="AO11" s="33"/>
      <c r="AP11" s="38" t="s">
        <v>1306</v>
      </c>
      <c r="AQ11" s="21"/>
      <c r="AR11" s="33"/>
      <c r="AS11" s="38" t="s">
        <v>1306</v>
      </c>
      <c r="AT11" s="72"/>
      <c r="AU11" s="72"/>
      <c r="AV11" s="16" t="e">
        <f t="shared" si="0"/>
        <v>#VALUE!</v>
      </c>
    </row>
    <row r="12" spans="1:48" ht="12.95" customHeight="1" x14ac:dyDescent="0.2">
      <c r="A12" s="7" t="s">
        <v>606</v>
      </c>
      <c r="B12" s="8" t="s">
        <v>911</v>
      </c>
      <c r="C12" s="9" t="s">
        <v>607</v>
      </c>
      <c r="D12" s="53" t="s">
        <v>657</v>
      </c>
      <c r="E12" s="53" t="s">
        <v>657</v>
      </c>
      <c r="F12" s="53" t="s">
        <v>657</v>
      </c>
      <c r="G12" s="53" t="s">
        <v>657</v>
      </c>
      <c r="H12" s="53" t="s">
        <v>657</v>
      </c>
      <c r="I12" s="53" t="s">
        <v>657</v>
      </c>
      <c r="J12" s="21"/>
      <c r="K12" s="33"/>
      <c r="L12" s="38" t="s">
        <v>1306</v>
      </c>
      <c r="M12" s="21"/>
      <c r="N12" s="33"/>
      <c r="O12" s="38" t="s">
        <v>1306</v>
      </c>
      <c r="P12" s="21"/>
      <c r="Q12" s="33"/>
      <c r="R12" s="38" t="s">
        <v>1306</v>
      </c>
      <c r="S12" s="21"/>
      <c r="T12" s="33"/>
      <c r="U12" s="38" t="s">
        <v>1306</v>
      </c>
      <c r="V12" s="21"/>
      <c r="W12" s="33"/>
      <c r="X12" s="38" t="s">
        <v>1306</v>
      </c>
      <c r="Y12" s="21"/>
      <c r="Z12" s="33"/>
      <c r="AA12" s="38" t="s">
        <v>1306</v>
      </c>
      <c r="AB12" s="21"/>
      <c r="AC12" s="33"/>
      <c r="AD12" s="38" t="s">
        <v>1306</v>
      </c>
      <c r="AE12" s="21"/>
      <c r="AF12" s="33"/>
      <c r="AG12" s="38" t="s">
        <v>1306</v>
      </c>
      <c r="AH12" s="21"/>
      <c r="AI12" s="33"/>
      <c r="AJ12" s="38" t="s">
        <v>1306</v>
      </c>
      <c r="AK12" s="21"/>
      <c r="AL12" s="33"/>
      <c r="AM12" s="38" t="s">
        <v>1306</v>
      </c>
      <c r="AN12" s="21"/>
      <c r="AO12" s="33"/>
      <c r="AP12" s="38" t="s">
        <v>1306</v>
      </c>
      <c r="AQ12" s="21"/>
      <c r="AR12" s="33"/>
      <c r="AS12" s="38" t="s">
        <v>1306</v>
      </c>
      <c r="AT12" s="72"/>
      <c r="AU12" s="72"/>
      <c r="AV12" s="16" t="e">
        <f t="shared" si="0"/>
        <v>#VALUE!</v>
      </c>
    </row>
    <row r="13" spans="1:48" ht="12.95" customHeight="1" x14ac:dyDescent="0.2">
      <c r="A13" s="7" t="s">
        <v>195</v>
      </c>
      <c r="B13" s="8" t="s">
        <v>912</v>
      </c>
      <c r="C13" s="10" t="s">
        <v>196</v>
      </c>
      <c r="D13" s="21" t="s">
        <v>674</v>
      </c>
      <c r="E13" s="20" t="s">
        <v>703</v>
      </c>
      <c r="F13" s="22"/>
      <c r="G13" s="9">
        <v>1</v>
      </c>
      <c r="H13" s="27">
        <v>2500</v>
      </c>
      <c r="I13" s="98"/>
      <c r="J13" s="37"/>
      <c r="K13" s="31" t="s">
        <v>1309</v>
      </c>
      <c r="L13" s="38" t="s">
        <v>1306</v>
      </c>
      <c r="M13" s="37"/>
      <c r="N13" s="31" t="s">
        <v>1309</v>
      </c>
      <c r="O13" s="38" t="s">
        <v>1306</v>
      </c>
      <c r="P13" s="37"/>
      <c r="Q13" s="31" t="s">
        <v>1309</v>
      </c>
      <c r="R13" s="38" t="s">
        <v>1306</v>
      </c>
      <c r="S13" s="37"/>
      <c r="T13" s="31" t="s">
        <v>1309</v>
      </c>
      <c r="U13" s="38" t="s">
        <v>1306</v>
      </c>
      <c r="V13" s="37"/>
      <c r="W13" s="31" t="s">
        <v>1309</v>
      </c>
      <c r="X13" s="38" t="s">
        <v>1306</v>
      </c>
      <c r="Y13" s="37"/>
      <c r="Z13" s="31" t="s">
        <v>1309</v>
      </c>
      <c r="AA13" s="38" t="s">
        <v>1306</v>
      </c>
      <c r="AB13" s="37"/>
      <c r="AC13" s="31" t="s">
        <v>1309</v>
      </c>
      <c r="AD13" s="38" t="s">
        <v>1306</v>
      </c>
      <c r="AE13" s="37"/>
      <c r="AF13" s="31" t="s">
        <v>1309</v>
      </c>
      <c r="AG13" s="38" t="s">
        <v>1306</v>
      </c>
      <c r="AH13" s="37"/>
      <c r="AI13" s="31" t="s">
        <v>1309</v>
      </c>
      <c r="AJ13" s="38" t="s">
        <v>1306</v>
      </c>
      <c r="AK13" s="37"/>
      <c r="AL13" s="31" t="s">
        <v>1309</v>
      </c>
      <c r="AM13" s="38" t="s">
        <v>1306</v>
      </c>
      <c r="AN13" s="37"/>
      <c r="AO13" s="31" t="s">
        <v>1309</v>
      </c>
      <c r="AP13" s="38" t="s">
        <v>1306</v>
      </c>
      <c r="AQ13" s="37"/>
      <c r="AR13" s="31" t="s">
        <v>1309</v>
      </c>
      <c r="AS13" s="38" t="s">
        <v>1306</v>
      </c>
      <c r="AT13" s="39"/>
      <c r="AU13" s="196"/>
      <c r="AV13" s="183">
        <f t="shared" si="0"/>
        <v>0</v>
      </c>
    </row>
    <row r="14" spans="1:48" ht="12.95" customHeight="1" x14ac:dyDescent="0.2">
      <c r="A14" s="7" t="s">
        <v>483</v>
      </c>
      <c r="B14" s="8" t="s">
        <v>906</v>
      </c>
      <c r="C14" s="9" t="s">
        <v>484</v>
      </c>
      <c r="D14" s="21" t="s">
        <v>661</v>
      </c>
      <c r="E14" s="20" t="s">
        <v>704</v>
      </c>
      <c r="F14" s="22"/>
      <c r="G14" s="10">
        <v>1</v>
      </c>
      <c r="H14" s="27">
        <v>2500</v>
      </c>
      <c r="I14" s="98"/>
      <c r="J14" s="37"/>
      <c r="K14" s="31" t="s">
        <v>1309</v>
      </c>
      <c r="L14" s="38" t="s">
        <v>1306</v>
      </c>
      <c r="M14" s="37"/>
      <c r="N14" s="31" t="s">
        <v>1309</v>
      </c>
      <c r="O14" s="38" t="s">
        <v>1306</v>
      </c>
      <c r="P14" s="37"/>
      <c r="Q14" s="31" t="s">
        <v>1309</v>
      </c>
      <c r="R14" s="38" t="s">
        <v>1306</v>
      </c>
      <c r="S14" s="37"/>
      <c r="T14" s="31" t="s">
        <v>1309</v>
      </c>
      <c r="U14" s="38" t="s">
        <v>1306</v>
      </c>
      <c r="V14" s="37"/>
      <c r="W14" s="31" t="s">
        <v>1309</v>
      </c>
      <c r="X14" s="38" t="s">
        <v>1306</v>
      </c>
      <c r="Y14" s="37"/>
      <c r="Z14" s="31" t="s">
        <v>1309</v>
      </c>
      <c r="AA14" s="38" t="s">
        <v>1306</v>
      </c>
      <c r="AB14" s="37"/>
      <c r="AC14" s="31" t="s">
        <v>1309</v>
      </c>
      <c r="AD14" s="38" t="s">
        <v>1306</v>
      </c>
      <c r="AE14" s="37"/>
      <c r="AF14" s="31" t="s">
        <v>1309</v>
      </c>
      <c r="AG14" s="38" t="s">
        <v>1306</v>
      </c>
      <c r="AH14" s="37"/>
      <c r="AI14" s="31" t="s">
        <v>1309</v>
      </c>
      <c r="AJ14" s="38" t="s">
        <v>1306</v>
      </c>
      <c r="AK14" s="37"/>
      <c r="AL14" s="31" t="s">
        <v>1309</v>
      </c>
      <c r="AM14" s="38" t="s">
        <v>1306</v>
      </c>
      <c r="AN14" s="37"/>
      <c r="AO14" s="31" t="s">
        <v>1309</v>
      </c>
      <c r="AP14" s="38" t="s">
        <v>1306</v>
      </c>
      <c r="AQ14" s="37"/>
      <c r="AR14" s="31" t="s">
        <v>1309</v>
      </c>
      <c r="AS14" s="38" t="s">
        <v>1306</v>
      </c>
      <c r="AT14" s="39"/>
      <c r="AU14" s="196"/>
      <c r="AV14" s="183">
        <f t="shared" si="0"/>
        <v>0</v>
      </c>
    </row>
    <row r="15" spans="1:48" ht="12.95" customHeight="1" x14ac:dyDescent="0.2">
      <c r="A15" s="7" t="s">
        <v>515</v>
      </c>
      <c r="B15" s="8" t="s">
        <v>914</v>
      </c>
      <c r="C15" s="9" t="s">
        <v>516</v>
      </c>
      <c r="D15" s="53" t="s">
        <v>657</v>
      </c>
      <c r="E15" s="53" t="s">
        <v>657</v>
      </c>
      <c r="F15" s="53" t="s">
        <v>657</v>
      </c>
      <c r="G15" s="53" t="s">
        <v>657</v>
      </c>
      <c r="H15" s="53" t="s">
        <v>657</v>
      </c>
      <c r="I15" s="53" t="s">
        <v>657</v>
      </c>
      <c r="J15" s="21"/>
      <c r="K15" s="33"/>
      <c r="L15" s="38" t="s">
        <v>1306</v>
      </c>
      <c r="M15" s="21"/>
      <c r="N15" s="33"/>
      <c r="O15" s="38" t="s">
        <v>1306</v>
      </c>
      <c r="P15" s="21"/>
      <c r="Q15" s="33"/>
      <c r="R15" s="38" t="s">
        <v>1306</v>
      </c>
      <c r="S15" s="21"/>
      <c r="T15" s="33"/>
      <c r="U15" s="38" t="s">
        <v>1306</v>
      </c>
      <c r="V15" s="21"/>
      <c r="W15" s="33"/>
      <c r="X15" s="38" t="s">
        <v>1306</v>
      </c>
      <c r="Y15" s="21"/>
      <c r="Z15" s="33"/>
      <c r="AA15" s="38" t="s">
        <v>1306</v>
      </c>
      <c r="AB15" s="21"/>
      <c r="AC15" s="33"/>
      <c r="AD15" s="38" t="s">
        <v>1306</v>
      </c>
      <c r="AE15" s="21"/>
      <c r="AF15" s="33"/>
      <c r="AG15" s="38" t="s">
        <v>1306</v>
      </c>
      <c r="AH15" s="21"/>
      <c r="AI15" s="33"/>
      <c r="AJ15" s="38" t="s">
        <v>1306</v>
      </c>
      <c r="AK15" s="21"/>
      <c r="AL15" s="33"/>
      <c r="AM15" s="38" t="s">
        <v>1306</v>
      </c>
      <c r="AN15" s="21"/>
      <c r="AO15" s="33"/>
      <c r="AP15" s="38" t="s">
        <v>1306</v>
      </c>
      <c r="AQ15" s="21"/>
      <c r="AR15" s="33"/>
      <c r="AS15" s="38" t="s">
        <v>1306</v>
      </c>
      <c r="AT15" s="72"/>
      <c r="AU15" s="72"/>
      <c r="AV15" s="16" t="e">
        <f t="shared" si="0"/>
        <v>#VALUE!</v>
      </c>
    </row>
    <row r="16" spans="1:48" ht="12.95" customHeight="1" x14ac:dyDescent="0.2">
      <c r="A16" s="7" t="s">
        <v>63</v>
      </c>
      <c r="B16" s="8" t="s">
        <v>915</v>
      </c>
      <c r="C16" s="10" t="s">
        <v>64</v>
      </c>
      <c r="D16" s="53" t="s">
        <v>657</v>
      </c>
      <c r="E16" s="53" t="s">
        <v>657</v>
      </c>
      <c r="F16" s="53" t="s">
        <v>657</v>
      </c>
      <c r="G16" s="53" t="s">
        <v>657</v>
      </c>
      <c r="H16" s="53" t="s">
        <v>657</v>
      </c>
      <c r="I16" s="53" t="s">
        <v>657</v>
      </c>
      <c r="J16" s="21"/>
      <c r="K16" s="33"/>
      <c r="L16" s="38" t="s">
        <v>1306</v>
      </c>
      <c r="M16" s="21"/>
      <c r="N16" s="33"/>
      <c r="O16" s="38" t="s">
        <v>1306</v>
      </c>
      <c r="P16" s="21"/>
      <c r="Q16" s="33"/>
      <c r="R16" s="38" t="s">
        <v>1306</v>
      </c>
      <c r="S16" s="21"/>
      <c r="T16" s="33"/>
      <c r="U16" s="38" t="s">
        <v>1306</v>
      </c>
      <c r="V16" s="21"/>
      <c r="W16" s="33"/>
      <c r="X16" s="38" t="s">
        <v>1306</v>
      </c>
      <c r="Y16" s="21"/>
      <c r="Z16" s="33"/>
      <c r="AA16" s="38" t="s">
        <v>1306</v>
      </c>
      <c r="AB16" s="21"/>
      <c r="AC16" s="33"/>
      <c r="AD16" s="38" t="s">
        <v>1306</v>
      </c>
      <c r="AE16" s="21"/>
      <c r="AF16" s="33"/>
      <c r="AG16" s="38" t="s">
        <v>1306</v>
      </c>
      <c r="AH16" s="21"/>
      <c r="AI16" s="33"/>
      <c r="AJ16" s="38" t="s">
        <v>1306</v>
      </c>
      <c r="AK16" s="21"/>
      <c r="AL16" s="33"/>
      <c r="AM16" s="38" t="s">
        <v>1306</v>
      </c>
      <c r="AN16" s="21"/>
      <c r="AO16" s="33"/>
      <c r="AP16" s="38" t="s">
        <v>1306</v>
      </c>
      <c r="AQ16" s="21"/>
      <c r="AR16" s="33"/>
      <c r="AS16" s="38" t="s">
        <v>1306</v>
      </c>
      <c r="AT16" s="72"/>
      <c r="AU16" s="72"/>
      <c r="AV16" s="16" t="e">
        <f t="shared" si="0"/>
        <v>#VALUE!</v>
      </c>
    </row>
    <row r="17" spans="1:48" ht="12.95" customHeight="1" x14ac:dyDescent="0.2">
      <c r="A17" s="7" t="s">
        <v>963</v>
      </c>
      <c r="B17" s="8" t="s">
        <v>910</v>
      </c>
      <c r="C17" s="10" t="s">
        <v>216</v>
      </c>
      <c r="D17" s="21" t="s">
        <v>660</v>
      </c>
      <c r="E17" s="20" t="s">
        <v>705</v>
      </c>
      <c r="F17" s="22"/>
      <c r="G17" s="10">
        <v>1</v>
      </c>
      <c r="H17" s="27">
        <v>2500</v>
      </c>
      <c r="I17" s="98"/>
      <c r="J17" s="37"/>
      <c r="K17" s="31" t="s">
        <v>1309</v>
      </c>
      <c r="L17" s="38" t="s">
        <v>1306</v>
      </c>
      <c r="M17" s="37"/>
      <c r="N17" s="31" t="s">
        <v>1309</v>
      </c>
      <c r="O17" s="38" t="s">
        <v>1306</v>
      </c>
      <c r="P17" s="37"/>
      <c r="Q17" s="31" t="s">
        <v>1309</v>
      </c>
      <c r="R17" s="38" t="s">
        <v>1306</v>
      </c>
      <c r="S17" s="37"/>
      <c r="T17" s="31" t="s">
        <v>1309</v>
      </c>
      <c r="U17" s="38" t="s">
        <v>1306</v>
      </c>
      <c r="V17" s="37"/>
      <c r="W17" s="31" t="s">
        <v>1309</v>
      </c>
      <c r="X17" s="38" t="s">
        <v>1306</v>
      </c>
      <c r="Y17" s="37"/>
      <c r="Z17" s="31" t="s">
        <v>1309</v>
      </c>
      <c r="AA17" s="38" t="s">
        <v>1306</v>
      </c>
      <c r="AB17" s="37"/>
      <c r="AC17" s="31" t="s">
        <v>1309</v>
      </c>
      <c r="AD17" s="38" t="s">
        <v>1306</v>
      </c>
      <c r="AE17" s="37"/>
      <c r="AF17" s="31" t="s">
        <v>1309</v>
      </c>
      <c r="AG17" s="38" t="s">
        <v>1306</v>
      </c>
      <c r="AH17" s="37"/>
      <c r="AI17" s="31" t="s">
        <v>1309</v>
      </c>
      <c r="AJ17" s="38" t="s">
        <v>1306</v>
      </c>
      <c r="AK17" s="37"/>
      <c r="AL17" s="31" t="s">
        <v>1309</v>
      </c>
      <c r="AM17" s="38" t="s">
        <v>1306</v>
      </c>
      <c r="AN17" s="37"/>
      <c r="AO17" s="31" t="s">
        <v>1309</v>
      </c>
      <c r="AP17" s="38" t="s">
        <v>1306</v>
      </c>
      <c r="AQ17" s="37"/>
      <c r="AR17" s="31" t="s">
        <v>1309</v>
      </c>
      <c r="AS17" s="38" t="s">
        <v>1306</v>
      </c>
      <c r="AT17" s="39"/>
      <c r="AU17" s="196"/>
      <c r="AV17" s="183">
        <f t="shared" si="0"/>
        <v>0</v>
      </c>
    </row>
    <row r="18" spans="1:48" ht="12.95" customHeight="1" x14ac:dyDescent="0.2">
      <c r="A18" s="7" t="s">
        <v>535</v>
      </c>
      <c r="B18" s="8" t="s">
        <v>911</v>
      </c>
      <c r="C18" s="9" t="s">
        <v>536</v>
      </c>
      <c r="D18" s="53" t="s">
        <v>657</v>
      </c>
      <c r="E18" s="53" t="s">
        <v>657</v>
      </c>
      <c r="F18" s="53" t="s">
        <v>657</v>
      </c>
      <c r="G18" s="53" t="s">
        <v>657</v>
      </c>
      <c r="H18" s="53" t="s">
        <v>657</v>
      </c>
      <c r="I18" s="53" t="s">
        <v>657</v>
      </c>
      <c r="J18" s="21"/>
      <c r="K18" s="33"/>
      <c r="L18" s="38" t="s">
        <v>1306</v>
      </c>
      <c r="M18" s="21"/>
      <c r="N18" s="33"/>
      <c r="O18" s="38" t="s">
        <v>1306</v>
      </c>
      <c r="P18" s="21"/>
      <c r="Q18" s="33"/>
      <c r="R18" s="38" t="s">
        <v>1306</v>
      </c>
      <c r="S18" s="21"/>
      <c r="T18" s="33"/>
      <c r="U18" s="38" t="s">
        <v>1306</v>
      </c>
      <c r="V18" s="21"/>
      <c r="W18" s="33"/>
      <c r="X18" s="38" t="s">
        <v>1306</v>
      </c>
      <c r="Y18" s="21"/>
      <c r="Z18" s="33"/>
      <c r="AA18" s="38" t="s">
        <v>1306</v>
      </c>
      <c r="AB18" s="21"/>
      <c r="AC18" s="33"/>
      <c r="AD18" s="38" t="s">
        <v>1306</v>
      </c>
      <c r="AE18" s="21"/>
      <c r="AF18" s="33"/>
      <c r="AG18" s="38" t="s">
        <v>1306</v>
      </c>
      <c r="AH18" s="21"/>
      <c r="AI18" s="33"/>
      <c r="AJ18" s="38" t="s">
        <v>1306</v>
      </c>
      <c r="AK18" s="21"/>
      <c r="AL18" s="33"/>
      <c r="AM18" s="38" t="s">
        <v>1306</v>
      </c>
      <c r="AN18" s="21"/>
      <c r="AO18" s="33"/>
      <c r="AP18" s="38" t="s">
        <v>1306</v>
      </c>
      <c r="AQ18" s="21"/>
      <c r="AR18" s="33"/>
      <c r="AS18" s="38" t="s">
        <v>1306</v>
      </c>
      <c r="AT18" s="72"/>
      <c r="AU18" s="72"/>
      <c r="AV18" s="16" t="e">
        <f t="shared" si="0"/>
        <v>#VALUE!</v>
      </c>
    </row>
    <row r="19" spans="1:48" ht="12.95" customHeight="1" x14ac:dyDescent="0.2">
      <c r="A19" s="7" t="s">
        <v>964</v>
      </c>
      <c r="B19" s="8" t="s">
        <v>911</v>
      </c>
      <c r="C19" s="10" t="s">
        <v>162</v>
      </c>
      <c r="D19" s="53" t="s">
        <v>657</v>
      </c>
      <c r="E19" s="53" t="s">
        <v>657</v>
      </c>
      <c r="F19" s="53" t="s">
        <v>657</v>
      </c>
      <c r="G19" s="53" t="s">
        <v>657</v>
      </c>
      <c r="H19" s="53" t="s">
        <v>657</v>
      </c>
      <c r="I19" s="53" t="s">
        <v>657</v>
      </c>
      <c r="J19" s="21"/>
      <c r="K19" s="33"/>
      <c r="L19" s="38" t="s">
        <v>1306</v>
      </c>
      <c r="M19" s="21"/>
      <c r="N19" s="33"/>
      <c r="O19" s="38" t="s">
        <v>1306</v>
      </c>
      <c r="P19" s="21"/>
      <c r="Q19" s="33"/>
      <c r="R19" s="38" t="s">
        <v>1306</v>
      </c>
      <c r="S19" s="21"/>
      <c r="T19" s="33"/>
      <c r="U19" s="38" t="s">
        <v>1306</v>
      </c>
      <c r="V19" s="21"/>
      <c r="W19" s="33"/>
      <c r="X19" s="38" t="s">
        <v>1306</v>
      </c>
      <c r="Y19" s="21"/>
      <c r="Z19" s="33"/>
      <c r="AA19" s="38" t="s">
        <v>1306</v>
      </c>
      <c r="AB19" s="21"/>
      <c r="AC19" s="33"/>
      <c r="AD19" s="38" t="s">
        <v>1306</v>
      </c>
      <c r="AE19" s="21"/>
      <c r="AF19" s="33"/>
      <c r="AG19" s="38" t="s">
        <v>1306</v>
      </c>
      <c r="AH19" s="21"/>
      <c r="AI19" s="33"/>
      <c r="AJ19" s="38" t="s">
        <v>1306</v>
      </c>
      <c r="AK19" s="21"/>
      <c r="AL19" s="33"/>
      <c r="AM19" s="38" t="s">
        <v>1306</v>
      </c>
      <c r="AN19" s="21"/>
      <c r="AO19" s="33"/>
      <c r="AP19" s="38" t="s">
        <v>1306</v>
      </c>
      <c r="AQ19" s="21"/>
      <c r="AR19" s="33"/>
      <c r="AS19" s="38" t="s">
        <v>1306</v>
      </c>
      <c r="AT19" s="72"/>
      <c r="AU19" s="72"/>
      <c r="AV19" s="16" t="e">
        <f t="shared" si="0"/>
        <v>#VALUE!</v>
      </c>
    </row>
    <row r="20" spans="1:48" ht="12.95" customHeight="1" x14ac:dyDescent="0.2">
      <c r="A20" s="7" t="s">
        <v>965</v>
      </c>
      <c r="B20" s="8" t="s">
        <v>917</v>
      </c>
      <c r="C20" s="10" t="s">
        <v>322</v>
      </c>
      <c r="D20" s="53" t="s">
        <v>657</v>
      </c>
      <c r="E20" s="53" t="s">
        <v>657</v>
      </c>
      <c r="F20" s="53" t="s">
        <v>657</v>
      </c>
      <c r="G20" s="53" t="s">
        <v>657</v>
      </c>
      <c r="H20" s="53" t="s">
        <v>657</v>
      </c>
      <c r="I20" s="53" t="s">
        <v>657</v>
      </c>
      <c r="J20" s="21"/>
      <c r="K20" s="33"/>
      <c r="L20" s="38" t="s">
        <v>1306</v>
      </c>
      <c r="M20" s="21"/>
      <c r="N20" s="33"/>
      <c r="O20" s="38" t="s">
        <v>1306</v>
      </c>
      <c r="P20" s="21"/>
      <c r="Q20" s="33"/>
      <c r="R20" s="38" t="s">
        <v>1306</v>
      </c>
      <c r="S20" s="21"/>
      <c r="T20" s="33"/>
      <c r="U20" s="38" t="s">
        <v>1306</v>
      </c>
      <c r="V20" s="21"/>
      <c r="W20" s="33"/>
      <c r="X20" s="38" t="s">
        <v>1306</v>
      </c>
      <c r="Y20" s="21"/>
      <c r="Z20" s="33"/>
      <c r="AA20" s="38" t="s">
        <v>1306</v>
      </c>
      <c r="AB20" s="21"/>
      <c r="AC20" s="33"/>
      <c r="AD20" s="38" t="s">
        <v>1306</v>
      </c>
      <c r="AE20" s="21"/>
      <c r="AF20" s="33"/>
      <c r="AG20" s="38" t="s">
        <v>1306</v>
      </c>
      <c r="AH20" s="21"/>
      <c r="AI20" s="33"/>
      <c r="AJ20" s="38" t="s">
        <v>1306</v>
      </c>
      <c r="AK20" s="21"/>
      <c r="AL20" s="33"/>
      <c r="AM20" s="38" t="s">
        <v>1306</v>
      </c>
      <c r="AN20" s="21"/>
      <c r="AO20" s="33"/>
      <c r="AP20" s="38" t="s">
        <v>1306</v>
      </c>
      <c r="AQ20" s="21"/>
      <c r="AR20" s="33"/>
      <c r="AS20" s="38" t="s">
        <v>1306</v>
      </c>
      <c r="AT20" s="72"/>
      <c r="AU20" s="72"/>
      <c r="AV20" s="16" t="e">
        <f t="shared" si="0"/>
        <v>#VALUE!</v>
      </c>
    </row>
    <row r="21" spans="1:48" ht="12.95" customHeight="1" x14ac:dyDescent="0.2">
      <c r="A21" s="7" t="s">
        <v>966</v>
      </c>
      <c r="B21" s="8" t="s">
        <v>910</v>
      </c>
      <c r="C21" s="9" t="s">
        <v>546</v>
      </c>
      <c r="D21" s="53" t="s">
        <v>657</v>
      </c>
      <c r="E21" s="53" t="s">
        <v>657</v>
      </c>
      <c r="F21" s="53" t="s">
        <v>657</v>
      </c>
      <c r="G21" s="53" t="s">
        <v>657</v>
      </c>
      <c r="H21" s="53" t="s">
        <v>657</v>
      </c>
      <c r="I21" s="53" t="s">
        <v>657</v>
      </c>
      <c r="J21" s="21"/>
      <c r="K21" s="33"/>
      <c r="L21" s="38" t="s">
        <v>1306</v>
      </c>
      <c r="M21" s="21"/>
      <c r="N21" s="33"/>
      <c r="O21" s="38" t="s">
        <v>1306</v>
      </c>
      <c r="P21" s="21"/>
      <c r="Q21" s="33"/>
      <c r="R21" s="38" t="s">
        <v>1306</v>
      </c>
      <c r="S21" s="21"/>
      <c r="T21" s="33"/>
      <c r="U21" s="38" t="s">
        <v>1306</v>
      </c>
      <c r="V21" s="21"/>
      <c r="W21" s="33"/>
      <c r="X21" s="38" t="s">
        <v>1306</v>
      </c>
      <c r="Y21" s="21"/>
      <c r="Z21" s="33"/>
      <c r="AA21" s="38" t="s">
        <v>1306</v>
      </c>
      <c r="AB21" s="21"/>
      <c r="AC21" s="33"/>
      <c r="AD21" s="38" t="s">
        <v>1306</v>
      </c>
      <c r="AE21" s="21"/>
      <c r="AF21" s="33"/>
      <c r="AG21" s="38" t="s">
        <v>1306</v>
      </c>
      <c r="AH21" s="21"/>
      <c r="AI21" s="33"/>
      <c r="AJ21" s="38" t="s">
        <v>1306</v>
      </c>
      <c r="AK21" s="21"/>
      <c r="AL21" s="33"/>
      <c r="AM21" s="38" t="s">
        <v>1306</v>
      </c>
      <c r="AN21" s="21"/>
      <c r="AO21" s="33"/>
      <c r="AP21" s="38" t="s">
        <v>1306</v>
      </c>
      <c r="AQ21" s="21"/>
      <c r="AR21" s="33"/>
      <c r="AS21" s="38" t="s">
        <v>1306</v>
      </c>
      <c r="AT21" s="72"/>
      <c r="AU21" s="72"/>
      <c r="AV21" s="16" t="e">
        <f t="shared" si="0"/>
        <v>#VALUE!</v>
      </c>
    </row>
    <row r="22" spans="1:48" ht="12.95" customHeight="1" x14ac:dyDescent="0.2">
      <c r="A22" s="7" t="s">
        <v>407</v>
      </c>
      <c r="B22" s="8" t="s">
        <v>915</v>
      </c>
      <c r="C22" s="9" t="s">
        <v>408</v>
      </c>
      <c r="D22" s="53" t="s">
        <v>657</v>
      </c>
      <c r="E22" s="53" t="s">
        <v>657</v>
      </c>
      <c r="F22" s="53" t="s">
        <v>657</v>
      </c>
      <c r="G22" s="53" t="s">
        <v>657</v>
      </c>
      <c r="H22" s="53" t="s">
        <v>657</v>
      </c>
      <c r="I22" s="53" t="s">
        <v>657</v>
      </c>
      <c r="J22" s="21"/>
      <c r="K22" s="33"/>
      <c r="L22" s="38" t="s">
        <v>1306</v>
      </c>
      <c r="M22" s="21"/>
      <c r="N22" s="33"/>
      <c r="O22" s="38" t="s">
        <v>1306</v>
      </c>
      <c r="P22" s="21"/>
      <c r="Q22" s="33"/>
      <c r="R22" s="38" t="s">
        <v>1306</v>
      </c>
      <c r="S22" s="21"/>
      <c r="T22" s="33"/>
      <c r="U22" s="38" t="s">
        <v>1306</v>
      </c>
      <c r="V22" s="21"/>
      <c r="W22" s="33"/>
      <c r="X22" s="38" t="s">
        <v>1306</v>
      </c>
      <c r="Y22" s="21"/>
      <c r="Z22" s="33"/>
      <c r="AA22" s="38" t="s">
        <v>1306</v>
      </c>
      <c r="AB22" s="21"/>
      <c r="AC22" s="33"/>
      <c r="AD22" s="38" t="s">
        <v>1306</v>
      </c>
      <c r="AE22" s="21"/>
      <c r="AF22" s="33"/>
      <c r="AG22" s="38" t="s">
        <v>1306</v>
      </c>
      <c r="AH22" s="21"/>
      <c r="AI22" s="33"/>
      <c r="AJ22" s="38" t="s">
        <v>1306</v>
      </c>
      <c r="AK22" s="21"/>
      <c r="AL22" s="33"/>
      <c r="AM22" s="38" t="s">
        <v>1306</v>
      </c>
      <c r="AN22" s="21"/>
      <c r="AO22" s="33"/>
      <c r="AP22" s="38" t="s">
        <v>1306</v>
      </c>
      <c r="AQ22" s="21"/>
      <c r="AR22" s="33"/>
      <c r="AS22" s="38" t="s">
        <v>1306</v>
      </c>
      <c r="AT22" s="72"/>
      <c r="AU22" s="72"/>
      <c r="AV22" s="16" t="e">
        <f t="shared" si="0"/>
        <v>#VALUE!</v>
      </c>
    </row>
    <row r="23" spans="1:48" ht="12.95" customHeight="1" x14ac:dyDescent="0.2">
      <c r="A23" s="7" t="s">
        <v>617</v>
      </c>
      <c r="B23" s="8" t="s">
        <v>910</v>
      </c>
      <c r="C23" s="9" t="s">
        <v>618</v>
      </c>
      <c r="D23" s="53" t="s">
        <v>657</v>
      </c>
      <c r="E23" s="53" t="s">
        <v>657</v>
      </c>
      <c r="F23" s="53" t="s">
        <v>657</v>
      </c>
      <c r="G23" s="53" t="s">
        <v>657</v>
      </c>
      <c r="H23" s="53" t="s">
        <v>657</v>
      </c>
      <c r="I23" s="53" t="s">
        <v>657</v>
      </c>
      <c r="J23" s="21"/>
      <c r="K23" s="33"/>
      <c r="L23" s="38" t="s">
        <v>1306</v>
      </c>
      <c r="M23" s="21"/>
      <c r="N23" s="33"/>
      <c r="O23" s="38" t="s">
        <v>1306</v>
      </c>
      <c r="P23" s="21"/>
      <c r="Q23" s="33"/>
      <c r="R23" s="38" t="s">
        <v>1306</v>
      </c>
      <c r="S23" s="21"/>
      <c r="T23" s="33"/>
      <c r="U23" s="38" t="s">
        <v>1306</v>
      </c>
      <c r="V23" s="21"/>
      <c r="W23" s="33"/>
      <c r="X23" s="38" t="s">
        <v>1306</v>
      </c>
      <c r="Y23" s="21"/>
      <c r="Z23" s="33"/>
      <c r="AA23" s="38" t="s">
        <v>1306</v>
      </c>
      <c r="AB23" s="21"/>
      <c r="AC23" s="33"/>
      <c r="AD23" s="38" t="s">
        <v>1306</v>
      </c>
      <c r="AE23" s="21"/>
      <c r="AF23" s="33"/>
      <c r="AG23" s="38" t="s">
        <v>1306</v>
      </c>
      <c r="AH23" s="21"/>
      <c r="AI23" s="33"/>
      <c r="AJ23" s="38" t="s">
        <v>1306</v>
      </c>
      <c r="AK23" s="21"/>
      <c r="AL23" s="33"/>
      <c r="AM23" s="38" t="s">
        <v>1306</v>
      </c>
      <c r="AN23" s="21"/>
      <c r="AO23" s="33"/>
      <c r="AP23" s="38" t="s">
        <v>1306</v>
      </c>
      <c r="AQ23" s="21"/>
      <c r="AR23" s="33"/>
      <c r="AS23" s="38" t="s">
        <v>1306</v>
      </c>
      <c r="AT23" s="72"/>
      <c r="AU23" s="72"/>
      <c r="AV23" s="16" t="e">
        <f t="shared" si="0"/>
        <v>#VALUE!</v>
      </c>
    </row>
    <row r="24" spans="1:48" ht="12.95" customHeight="1" x14ac:dyDescent="0.2">
      <c r="A24" s="7" t="s">
        <v>391</v>
      </c>
      <c r="B24" s="8" t="s">
        <v>914</v>
      </c>
      <c r="C24" s="9" t="s">
        <v>392</v>
      </c>
      <c r="D24" s="53" t="s">
        <v>657</v>
      </c>
      <c r="E24" s="53" t="s">
        <v>657</v>
      </c>
      <c r="F24" s="53" t="s">
        <v>657</v>
      </c>
      <c r="G24" s="53" t="s">
        <v>657</v>
      </c>
      <c r="H24" s="53" t="s">
        <v>657</v>
      </c>
      <c r="I24" s="53" t="s">
        <v>657</v>
      </c>
      <c r="J24" s="21"/>
      <c r="K24" s="33"/>
      <c r="L24" s="38" t="s">
        <v>1306</v>
      </c>
      <c r="M24" s="21"/>
      <c r="N24" s="33"/>
      <c r="O24" s="38" t="s">
        <v>1306</v>
      </c>
      <c r="P24" s="21"/>
      <c r="Q24" s="33"/>
      <c r="R24" s="38" t="s">
        <v>1306</v>
      </c>
      <c r="S24" s="21"/>
      <c r="T24" s="33"/>
      <c r="U24" s="38" t="s">
        <v>1306</v>
      </c>
      <c r="V24" s="21"/>
      <c r="W24" s="33"/>
      <c r="X24" s="38" t="s">
        <v>1306</v>
      </c>
      <c r="Y24" s="21"/>
      <c r="Z24" s="33"/>
      <c r="AA24" s="38" t="s">
        <v>1306</v>
      </c>
      <c r="AB24" s="21"/>
      <c r="AC24" s="33"/>
      <c r="AD24" s="38" t="s">
        <v>1306</v>
      </c>
      <c r="AE24" s="21"/>
      <c r="AF24" s="33"/>
      <c r="AG24" s="38" t="s">
        <v>1306</v>
      </c>
      <c r="AH24" s="21"/>
      <c r="AI24" s="33"/>
      <c r="AJ24" s="38" t="s">
        <v>1306</v>
      </c>
      <c r="AK24" s="21"/>
      <c r="AL24" s="33"/>
      <c r="AM24" s="38" t="s">
        <v>1306</v>
      </c>
      <c r="AN24" s="21"/>
      <c r="AO24" s="33"/>
      <c r="AP24" s="38" t="s">
        <v>1306</v>
      </c>
      <c r="AQ24" s="21"/>
      <c r="AR24" s="33"/>
      <c r="AS24" s="38" t="s">
        <v>1306</v>
      </c>
      <c r="AT24" s="72"/>
      <c r="AU24" s="72"/>
      <c r="AV24" s="16" t="e">
        <f t="shared" si="0"/>
        <v>#VALUE!</v>
      </c>
    </row>
    <row r="25" spans="1:48" ht="12.95" customHeight="1" x14ac:dyDescent="0.2">
      <c r="A25" s="7" t="s">
        <v>967</v>
      </c>
      <c r="B25" s="8" t="s">
        <v>912</v>
      </c>
      <c r="C25" s="9" t="s">
        <v>589</v>
      </c>
      <c r="D25" s="53" t="s">
        <v>657</v>
      </c>
      <c r="E25" s="53" t="s">
        <v>657</v>
      </c>
      <c r="F25" s="53" t="s">
        <v>657</v>
      </c>
      <c r="G25" s="53" t="s">
        <v>657</v>
      </c>
      <c r="H25" s="53" t="s">
        <v>657</v>
      </c>
      <c r="I25" s="53" t="s">
        <v>657</v>
      </c>
      <c r="J25" s="21"/>
      <c r="K25" s="33"/>
      <c r="L25" s="38" t="s">
        <v>1306</v>
      </c>
      <c r="M25" s="21"/>
      <c r="N25" s="33"/>
      <c r="O25" s="38" t="s">
        <v>1306</v>
      </c>
      <c r="P25" s="21"/>
      <c r="Q25" s="33"/>
      <c r="R25" s="38" t="s">
        <v>1306</v>
      </c>
      <c r="S25" s="21"/>
      <c r="T25" s="33"/>
      <c r="U25" s="38" t="s">
        <v>1306</v>
      </c>
      <c r="V25" s="21"/>
      <c r="W25" s="33"/>
      <c r="X25" s="38" t="s">
        <v>1306</v>
      </c>
      <c r="Y25" s="21"/>
      <c r="Z25" s="33"/>
      <c r="AA25" s="38" t="s">
        <v>1306</v>
      </c>
      <c r="AB25" s="21"/>
      <c r="AC25" s="33"/>
      <c r="AD25" s="38" t="s">
        <v>1306</v>
      </c>
      <c r="AE25" s="21"/>
      <c r="AF25" s="33"/>
      <c r="AG25" s="38" t="s">
        <v>1306</v>
      </c>
      <c r="AH25" s="21"/>
      <c r="AI25" s="33"/>
      <c r="AJ25" s="38" t="s">
        <v>1306</v>
      </c>
      <c r="AK25" s="21"/>
      <c r="AL25" s="33"/>
      <c r="AM25" s="38" t="s">
        <v>1306</v>
      </c>
      <c r="AN25" s="21"/>
      <c r="AO25" s="33"/>
      <c r="AP25" s="38" t="s">
        <v>1306</v>
      </c>
      <c r="AQ25" s="21"/>
      <c r="AR25" s="33"/>
      <c r="AS25" s="38" t="s">
        <v>1306</v>
      </c>
      <c r="AT25" s="72"/>
      <c r="AU25" s="72"/>
      <c r="AV25" s="16" t="e">
        <f t="shared" si="0"/>
        <v>#VALUE!</v>
      </c>
    </row>
    <row r="26" spans="1:48" ht="12.95" customHeight="1" x14ac:dyDescent="0.2">
      <c r="A26" s="7" t="s">
        <v>968</v>
      </c>
      <c r="B26" s="8" t="s">
        <v>918</v>
      </c>
      <c r="C26" s="9" t="s">
        <v>581</v>
      </c>
      <c r="D26" s="53" t="s">
        <v>657</v>
      </c>
      <c r="E26" s="53" t="s">
        <v>657</v>
      </c>
      <c r="F26" s="53" t="s">
        <v>657</v>
      </c>
      <c r="G26" s="53" t="s">
        <v>657</v>
      </c>
      <c r="H26" s="53" t="s">
        <v>657</v>
      </c>
      <c r="I26" s="53" t="s">
        <v>657</v>
      </c>
      <c r="J26" s="21"/>
      <c r="K26" s="33"/>
      <c r="L26" s="38" t="s">
        <v>1306</v>
      </c>
      <c r="M26" s="21"/>
      <c r="N26" s="33"/>
      <c r="O26" s="38" t="s">
        <v>1306</v>
      </c>
      <c r="P26" s="21"/>
      <c r="Q26" s="33"/>
      <c r="R26" s="38" t="s">
        <v>1306</v>
      </c>
      <c r="S26" s="21"/>
      <c r="T26" s="33"/>
      <c r="U26" s="38" t="s">
        <v>1306</v>
      </c>
      <c r="V26" s="21"/>
      <c r="W26" s="33"/>
      <c r="X26" s="38" t="s">
        <v>1306</v>
      </c>
      <c r="Y26" s="21"/>
      <c r="Z26" s="33"/>
      <c r="AA26" s="38" t="s">
        <v>1306</v>
      </c>
      <c r="AB26" s="21"/>
      <c r="AC26" s="33"/>
      <c r="AD26" s="38" t="s">
        <v>1306</v>
      </c>
      <c r="AE26" s="21"/>
      <c r="AF26" s="33"/>
      <c r="AG26" s="38" t="s">
        <v>1306</v>
      </c>
      <c r="AH26" s="21"/>
      <c r="AI26" s="33"/>
      <c r="AJ26" s="38" t="s">
        <v>1306</v>
      </c>
      <c r="AK26" s="21"/>
      <c r="AL26" s="33"/>
      <c r="AM26" s="38" t="s">
        <v>1306</v>
      </c>
      <c r="AN26" s="21"/>
      <c r="AO26" s="33"/>
      <c r="AP26" s="38" t="s">
        <v>1306</v>
      </c>
      <c r="AQ26" s="21"/>
      <c r="AR26" s="33"/>
      <c r="AS26" s="38" t="s">
        <v>1306</v>
      </c>
      <c r="AT26" s="72"/>
      <c r="AU26" s="72"/>
      <c r="AV26" s="16" t="e">
        <f t="shared" si="0"/>
        <v>#VALUE!</v>
      </c>
    </row>
    <row r="27" spans="1:48" ht="12.95" customHeight="1" x14ac:dyDescent="0.2">
      <c r="A27" s="7" t="s">
        <v>94</v>
      </c>
      <c r="B27" s="8" t="s">
        <v>910</v>
      </c>
      <c r="C27" s="10" t="s">
        <v>95</v>
      </c>
      <c r="D27" s="53" t="s">
        <v>657</v>
      </c>
      <c r="E27" s="53" t="s">
        <v>657</v>
      </c>
      <c r="F27" s="53" t="s">
        <v>657</v>
      </c>
      <c r="G27" s="53" t="s">
        <v>657</v>
      </c>
      <c r="H27" s="53" t="s">
        <v>657</v>
      </c>
      <c r="I27" s="53" t="s">
        <v>657</v>
      </c>
      <c r="J27" s="21"/>
      <c r="K27" s="33"/>
      <c r="L27" s="38" t="s">
        <v>1306</v>
      </c>
      <c r="M27" s="21"/>
      <c r="N27" s="33"/>
      <c r="O27" s="38" t="s">
        <v>1306</v>
      </c>
      <c r="P27" s="21"/>
      <c r="Q27" s="33"/>
      <c r="R27" s="38" t="s">
        <v>1306</v>
      </c>
      <c r="S27" s="21"/>
      <c r="T27" s="33"/>
      <c r="U27" s="38" t="s">
        <v>1306</v>
      </c>
      <c r="V27" s="21"/>
      <c r="W27" s="33"/>
      <c r="X27" s="38" t="s">
        <v>1306</v>
      </c>
      <c r="Y27" s="21"/>
      <c r="Z27" s="33"/>
      <c r="AA27" s="38" t="s">
        <v>1306</v>
      </c>
      <c r="AB27" s="21"/>
      <c r="AC27" s="33"/>
      <c r="AD27" s="38" t="s">
        <v>1306</v>
      </c>
      <c r="AE27" s="21"/>
      <c r="AF27" s="33"/>
      <c r="AG27" s="38" t="s">
        <v>1306</v>
      </c>
      <c r="AH27" s="21"/>
      <c r="AI27" s="33"/>
      <c r="AJ27" s="38" t="s">
        <v>1306</v>
      </c>
      <c r="AK27" s="21"/>
      <c r="AL27" s="33"/>
      <c r="AM27" s="38" t="s">
        <v>1306</v>
      </c>
      <c r="AN27" s="21"/>
      <c r="AO27" s="33"/>
      <c r="AP27" s="38" t="s">
        <v>1306</v>
      </c>
      <c r="AQ27" s="21"/>
      <c r="AR27" s="33"/>
      <c r="AS27" s="38" t="s">
        <v>1306</v>
      </c>
      <c r="AT27" s="72"/>
      <c r="AU27" s="72"/>
      <c r="AV27" s="16" t="e">
        <f t="shared" si="0"/>
        <v>#VALUE!</v>
      </c>
    </row>
    <row r="28" spans="1:48" ht="12.95" customHeight="1" x14ac:dyDescent="0.2">
      <c r="A28" s="7" t="s">
        <v>526</v>
      </c>
      <c r="B28" s="8" t="s">
        <v>912</v>
      </c>
      <c r="C28" s="9" t="s">
        <v>527</v>
      </c>
      <c r="D28" s="21" t="s">
        <v>667</v>
      </c>
      <c r="E28" s="20" t="s">
        <v>706</v>
      </c>
      <c r="F28" s="22"/>
      <c r="G28" s="10">
        <v>1</v>
      </c>
      <c r="H28" s="27">
        <v>2500</v>
      </c>
      <c r="I28" s="98"/>
      <c r="J28" s="37"/>
      <c r="K28" s="31" t="s">
        <v>1309</v>
      </c>
      <c r="L28" s="38" t="s">
        <v>1306</v>
      </c>
      <c r="M28" s="37"/>
      <c r="N28" s="31" t="s">
        <v>1309</v>
      </c>
      <c r="O28" s="38" t="s">
        <v>1306</v>
      </c>
      <c r="P28" s="37"/>
      <c r="Q28" s="31" t="s">
        <v>1309</v>
      </c>
      <c r="R28" s="38" t="s">
        <v>1306</v>
      </c>
      <c r="S28" s="37"/>
      <c r="T28" s="31" t="s">
        <v>1309</v>
      </c>
      <c r="U28" s="38" t="s">
        <v>1306</v>
      </c>
      <c r="V28" s="37"/>
      <c r="W28" s="31" t="s">
        <v>1309</v>
      </c>
      <c r="X28" s="38" t="s">
        <v>1306</v>
      </c>
      <c r="Y28" s="37"/>
      <c r="Z28" s="31" t="s">
        <v>1309</v>
      </c>
      <c r="AA28" s="38" t="s">
        <v>1306</v>
      </c>
      <c r="AB28" s="37"/>
      <c r="AC28" s="31" t="s">
        <v>1309</v>
      </c>
      <c r="AD28" s="38" t="s">
        <v>1306</v>
      </c>
      <c r="AE28" s="37"/>
      <c r="AF28" s="31" t="s">
        <v>1309</v>
      </c>
      <c r="AG28" s="38" t="s">
        <v>1306</v>
      </c>
      <c r="AH28" s="37"/>
      <c r="AI28" s="31" t="s">
        <v>1309</v>
      </c>
      <c r="AJ28" s="38" t="s">
        <v>1306</v>
      </c>
      <c r="AK28" s="37"/>
      <c r="AL28" s="31" t="s">
        <v>1309</v>
      </c>
      <c r="AM28" s="38" t="s">
        <v>1306</v>
      </c>
      <c r="AN28" s="37"/>
      <c r="AO28" s="31" t="s">
        <v>1309</v>
      </c>
      <c r="AP28" s="38" t="s">
        <v>1306</v>
      </c>
      <c r="AQ28" s="37"/>
      <c r="AR28" s="31" t="s">
        <v>1309</v>
      </c>
      <c r="AS28" s="38" t="s">
        <v>1306</v>
      </c>
      <c r="AT28" s="39"/>
      <c r="AU28" s="196"/>
      <c r="AV28" s="183">
        <f t="shared" si="0"/>
        <v>0</v>
      </c>
    </row>
    <row r="29" spans="1:48" ht="12.95" customHeight="1" x14ac:dyDescent="0.2">
      <c r="A29" s="7" t="s">
        <v>82</v>
      </c>
      <c r="B29" s="8" t="s">
        <v>907</v>
      </c>
      <c r="C29" s="10" t="s">
        <v>83</v>
      </c>
      <c r="D29" s="53" t="s">
        <v>657</v>
      </c>
      <c r="E29" s="53" t="s">
        <v>657</v>
      </c>
      <c r="F29" s="53" t="s">
        <v>657</v>
      </c>
      <c r="G29" s="53" t="s">
        <v>657</v>
      </c>
      <c r="H29" s="53" t="s">
        <v>657</v>
      </c>
      <c r="I29" s="53" t="s">
        <v>657</v>
      </c>
      <c r="J29" s="21"/>
      <c r="K29" s="33"/>
      <c r="L29" s="38" t="s">
        <v>1306</v>
      </c>
      <c r="M29" s="21"/>
      <c r="N29" s="33"/>
      <c r="O29" s="38" t="s">
        <v>1306</v>
      </c>
      <c r="P29" s="21"/>
      <c r="Q29" s="33"/>
      <c r="R29" s="38" t="s">
        <v>1306</v>
      </c>
      <c r="S29" s="21"/>
      <c r="T29" s="33"/>
      <c r="U29" s="38" t="s">
        <v>1306</v>
      </c>
      <c r="V29" s="21"/>
      <c r="W29" s="33"/>
      <c r="X29" s="38" t="s">
        <v>1306</v>
      </c>
      <c r="Y29" s="21"/>
      <c r="Z29" s="33"/>
      <c r="AA29" s="38" t="s">
        <v>1306</v>
      </c>
      <c r="AB29" s="21"/>
      <c r="AC29" s="33"/>
      <c r="AD29" s="38" t="s">
        <v>1306</v>
      </c>
      <c r="AE29" s="21"/>
      <c r="AF29" s="33"/>
      <c r="AG29" s="38" t="s">
        <v>1306</v>
      </c>
      <c r="AH29" s="21"/>
      <c r="AI29" s="33"/>
      <c r="AJ29" s="38" t="s">
        <v>1306</v>
      </c>
      <c r="AK29" s="21"/>
      <c r="AL29" s="33"/>
      <c r="AM29" s="38" t="s">
        <v>1306</v>
      </c>
      <c r="AN29" s="21"/>
      <c r="AO29" s="33"/>
      <c r="AP29" s="38" t="s">
        <v>1306</v>
      </c>
      <c r="AQ29" s="21"/>
      <c r="AR29" s="33"/>
      <c r="AS29" s="38" t="s">
        <v>1306</v>
      </c>
      <c r="AT29" s="72"/>
      <c r="AU29" s="72"/>
      <c r="AV29" s="16" t="e">
        <f t="shared" si="0"/>
        <v>#VALUE!</v>
      </c>
    </row>
    <row r="30" spans="1:48" ht="12.95" customHeight="1" x14ac:dyDescent="0.2">
      <c r="A30" s="7" t="s">
        <v>969</v>
      </c>
      <c r="B30" s="8" t="s">
        <v>910</v>
      </c>
      <c r="C30" s="9" t="s">
        <v>654</v>
      </c>
      <c r="D30" s="53" t="s">
        <v>657</v>
      </c>
      <c r="E30" s="53" t="s">
        <v>657</v>
      </c>
      <c r="F30" s="53" t="s">
        <v>657</v>
      </c>
      <c r="G30" s="53" t="s">
        <v>657</v>
      </c>
      <c r="H30" s="53" t="s">
        <v>657</v>
      </c>
      <c r="I30" s="53" t="s">
        <v>657</v>
      </c>
      <c r="J30" s="21"/>
      <c r="K30" s="33"/>
      <c r="L30" s="38" t="s">
        <v>1306</v>
      </c>
      <c r="M30" s="21"/>
      <c r="N30" s="33"/>
      <c r="O30" s="38" t="s">
        <v>1306</v>
      </c>
      <c r="P30" s="21"/>
      <c r="Q30" s="33"/>
      <c r="R30" s="38" t="s">
        <v>1306</v>
      </c>
      <c r="S30" s="21"/>
      <c r="T30" s="33"/>
      <c r="U30" s="38" t="s">
        <v>1306</v>
      </c>
      <c r="V30" s="21"/>
      <c r="W30" s="33"/>
      <c r="X30" s="38" t="s">
        <v>1306</v>
      </c>
      <c r="Y30" s="21"/>
      <c r="Z30" s="33"/>
      <c r="AA30" s="38" t="s">
        <v>1306</v>
      </c>
      <c r="AB30" s="21"/>
      <c r="AC30" s="33"/>
      <c r="AD30" s="38" t="s">
        <v>1306</v>
      </c>
      <c r="AE30" s="21"/>
      <c r="AF30" s="33"/>
      <c r="AG30" s="38" t="s">
        <v>1306</v>
      </c>
      <c r="AH30" s="21"/>
      <c r="AI30" s="33"/>
      <c r="AJ30" s="38" t="s">
        <v>1306</v>
      </c>
      <c r="AK30" s="21"/>
      <c r="AL30" s="33"/>
      <c r="AM30" s="38" t="s">
        <v>1306</v>
      </c>
      <c r="AN30" s="21"/>
      <c r="AO30" s="33"/>
      <c r="AP30" s="38" t="s">
        <v>1306</v>
      </c>
      <c r="AQ30" s="21"/>
      <c r="AR30" s="33"/>
      <c r="AS30" s="38" t="s">
        <v>1306</v>
      </c>
      <c r="AT30" s="72"/>
      <c r="AU30" s="72"/>
      <c r="AV30" s="16" t="e">
        <f t="shared" si="0"/>
        <v>#VALUE!</v>
      </c>
    </row>
    <row r="31" spans="1:48" ht="12.95" customHeight="1" x14ac:dyDescent="0.2">
      <c r="A31" s="7" t="s">
        <v>1014</v>
      </c>
      <c r="B31" s="8" t="s">
        <v>913</v>
      </c>
      <c r="C31" s="9" t="s">
        <v>555</v>
      </c>
      <c r="D31" s="21" t="s">
        <v>762</v>
      </c>
      <c r="E31" s="20" t="s">
        <v>741</v>
      </c>
      <c r="F31" s="22"/>
      <c r="G31" s="10">
        <v>1</v>
      </c>
      <c r="H31" s="27">
        <v>2500</v>
      </c>
      <c r="I31" s="98"/>
      <c r="J31" s="37"/>
      <c r="K31" s="31" t="s">
        <v>1309</v>
      </c>
      <c r="L31" s="38" t="s">
        <v>1306</v>
      </c>
      <c r="M31" s="37"/>
      <c r="N31" s="31" t="s">
        <v>1309</v>
      </c>
      <c r="O31" s="38" t="s">
        <v>1306</v>
      </c>
      <c r="P31" s="37"/>
      <c r="Q31" s="31" t="s">
        <v>1309</v>
      </c>
      <c r="R31" s="38" t="s">
        <v>1306</v>
      </c>
      <c r="S31" s="37"/>
      <c r="T31" s="31" t="s">
        <v>1309</v>
      </c>
      <c r="U31" s="38" t="s">
        <v>1306</v>
      </c>
      <c r="V31" s="37"/>
      <c r="W31" s="31" t="s">
        <v>1309</v>
      </c>
      <c r="X31" s="38" t="s">
        <v>1306</v>
      </c>
      <c r="Y31" s="37"/>
      <c r="Z31" s="31" t="s">
        <v>1309</v>
      </c>
      <c r="AA31" s="38" t="s">
        <v>1306</v>
      </c>
      <c r="AB31" s="37"/>
      <c r="AC31" s="31" t="s">
        <v>1309</v>
      </c>
      <c r="AD31" s="38" t="s">
        <v>1306</v>
      </c>
      <c r="AE31" s="37"/>
      <c r="AF31" s="31" t="s">
        <v>1309</v>
      </c>
      <c r="AG31" s="38" t="s">
        <v>1306</v>
      </c>
      <c r="AH31" s="37"/>
      <c r="AI31" s="31" t="s">
        <v>1309</v>
      </c>
      <c r="AJ31" s="38" t="s">
        <v>1306</v>
      </c>
      <c r="AK31" s="37"/>
      <c r="AL31" s="31" t="s">
        <v>1309</v>
      </c>
      <c r="AM31" s="38" t="s">
        <v>1306</v>
      </c>
      <c r="AN31" s="37"/>
      <c r="AO31" s="31" t="s">
        <v>1309</v>
      </c>
      <c r="AP31" s="38" t="s">
        <v>1306</v>
      </c>
      <c r="AQ31" s="37"/>
      <c r="AR31" s="31" t="s">
        <v>1309</v>
      </c>
      <c r="AS31" s="38" t="s">
        <v>1306</v>
      </c>
      <c r="AT31" s="39"/>
      <c r="AU31" s="196"/>
      <c r="AV31" s="183">
        <f t="shared" si="0"/>
        <v>0</v>
      </c>
    </row>
    <row r="32" spans="1:48" ht="12.95" customHeight="1" x14ac:dyDescent="0.2">
      <c r="A32" s="7" t="s">
        <v>485</v>
      </c>
      <c r="B32" s="8" t="s">
        <v>912</v>
      </c>
      <c r="C32" s="9" t="s">
        <v>486</v>
      </c>
      <c r="D32" s="53" t="s">
        <v>657</v>
      </c>
      <c r="E32" s="53" t="s">
        <v>657</v>
      </c>
      <c r="F32" s="53" t="s">
        <v>657</v>
      </c>
      <c r="G32" s="53" t="s">
        <v>657</v>
      </c>
      <c r="H32" s="53" t="s">
        <v>657</v>
      </c>
      <c r="I32" s="53" t="s">
        <v>657</v>
      </c>
      <c r="J32" s="21"/>
      <c r="K32" s="33"/>
      <c r="L32" s="38" t="s">
        <v>1306</v>
      </c>
      <c r="M32" s="21"/>
      <c r="N32" s="33"/>
      <c r="O32" s="38" t="s">
        <v>1306</v>
      </c>
      <c r="P32" s="21"/>
      <c r="Q32" s="33"/>
      <c r="R32" s="38" t="s">
        <v>1306</v>
      </c>
      <c r="S32" s="21"/>
      <c r="T32" s="33"/>
      <c r="U32" s="38" t="s">
        <v>1306</v>
      </c>
      <c r="V32" s="21"/>
      <c r="W32" s="33"/>
      <c r="X32" s="38" t="s">
        <v>1306</v>
      </c>
      <c r="Y32" s="21"/>
      <c r="Z32" s="33"/>
      <c r="AA32" s="38" t="s">
        <v>1306</v>
      </c>
      <c r="AB32" s="21"/>
      <c r="AC32" s="33"/>
      <c r="AD32" s="38" t="s">
        <v>1306</v>
      </c>
      <c r="AE32" s="21"/>
      <c r="AF32" s="33"/>
      <c r="AG32" s="38" t="s">
        <v>1306</v>
      </c>
      <c r="AH32" s="21"/>
      <c r="AI32" s="33"/>
      <c r="AJ32" s="38" t="s">
        <v>1306</v>
      </c>
      <c r="AK32" s="21"/>
      <c r="AL32" s="33"/>
      <c r="AM32" s="38" t="s">
        <v>1306</v>
      </c>
      <c r="AN32" s="21"/>
      <c r="AO32" s="33"/>
      <c r="AP32" s="38" t="s">
        <v>1306</v>
      </c>
      <c r="AQ32" s="21"/>
      <c r="AR32" s="33"/>
      <c r="AS32" s="38" t="s">
        <v>1306</v>
      </c>
      <c r="AT32" s="72"/>
      <c r="AU32" s="72"/>
      <c r="AV32" s="16" t="e">
        <f t="shared" si="0"/>
        <v>#VALUE!</v>
      </c>
    </row>
    <row r="33" spans="1:48" ht="12.95" customHeight="1" x14ac:dyDescent="0.2">
      <c r="A33" s="7" t="s">
        <v>970</v>
      </c>
      <c r="B33" s="8" t="s">
        <v>906</v>
      </c>
      <c r="C33" s="9" t="s">
        <v>538</v>
      </c>
      <c r="D33" s="53" t="s">
        <v>657</v>
      </c>
      <c r="E33" s="53" t="s">
        <v>657</v>
      </c>
      <c r="F33" s="53" t="s">
        <v>657</v>
      </c>
      <c r="G33" s="53" t="s">
        <v>657</v>
      </c>
      <c r="H33" s="53" t="s">
        <v>657</v>
      </c>
      <c r="I33" s="53" t="s">
        <v>657</v>
      </c>
      <c r="J33" s="21"/>
      <c r="K33" s="33"/>
      <c r="L33" s="38" t="s">
        <v>1306</v>
      </c>
      <c r="M33" s="21"/>
      <c r="N33" s="33"/>
      <c r="O33" s="38" t="s">
        <v>1306</v>
      </c>
      <c r="P33" s="21"/>
      <c r="Q33" s="33"/>
      <c r="R33" s="38" t="s">
        <v>1306</v>
      </c>
      <c r="S33" s="21"/>
      <c r="T33" s="33"/>
      <c r="U33" s="38" t="s">
        <v>1306</v>
      </c>
      <c r="V33" s="21"/>
      <c r="W33" s="33"/>
      <c r="X33" s="38" t="s">
        <v>1306</v>
      </c>
      <c r="Y33" s="21"/>
      <c r="Z33" s="33"/>
      <c r="AA33" s="38" t="s">
        <v>1306</v>
      </c>
      <c r="AB33" s="21"/>
      <c r="AC33" s="33"/>
      <c r="AD33" s="38" t="s">
        <v>1306</v>
      </c>
      <c r="AE33" s="21"/>
      <c r="AF33" s="33"/>
      <c r="AG33" s="38" t="s">
        <v>1306</v>
      </c>
      <c r="AH33" s="21"/>
      <c r="AI33" s="33"/>
      <c r="AJ33" s="38" t="s">
        <v>1306</v>
      </c>
      <c r="AK33" s="21"/>
      <c r="AL33" s="33"/>
      <c r="AM33" s="38" t="s">
        <v>1306</v>
      </c>
      <c r="AN33" s="21"/>
      <c r="AO33" s="33"/>
      <c r="AP33" s="38" t="s">
        <v>1306</v>
      </c>
      <c r="AQ33" s="21"/>
      <c r="AR33" s="33"/>
      <c r="AS33" s="38" t="s">
        <v>1306</v>
      </c>
      <c r="AT33" s="72"/>
      <c r="AU33" s="72"/>
      <c r="AV33" s="16" t="e">
        <f t="shared" si="0"/>
        <v>#VALUE!</v>
      </c>
    </row>
    <row r="34" spans="1:48" ht="12.95" customHeight="1" x14ac:dyDescent="0.2">
      <c r="A34" s="7" t="s">
        <v>114</v>
      </c>
      <c r="B34" s="8" t="s">
        <v>909</v>
      </c>
      <c r="C34" s="10" t="s">
        <v>115</v>
      </c>
      <c r="D34" s="53" t="s">
        <v>657</v>
      </c>
      <c r="E34" s="53" t="s">
        <v>657</v>
      </c>
      <c r="F34" s="53" t="s">
        <v>657</v>
      </c>
      <c r="G34" s="53" t="s">
        <v>657</v>
      </c>
      <c r="H34" s="53" t="s">
        <v>657</v>
      </c>
      <c r="I34" s="53" t="s">
        <v>657</v>
      </c>
      <c r="J34" s="21"/>
      <c r="K34" s="33"/>
      <c r="L34" s="38" t="s">
        <v>1306</v>
      </c>
      <c r="M34" s="21"/>
      <c r="N34" s="33"/>
      <c r="O34" s="38" t="s">
        <v>1306</v>
      </c>
      <c r="P34" s="21"/>
      <c r="Q34" s="33"/>
      <c r="R34" s="38" t="s">
        <v>1306</v>
      </c>
      <c r="S34" s="21"/>
      <c r="T34" s="33"/>
      <c r="U34" s="38" t="s">
        <v>1306</v>
      </c>
      <c r="V34" s="21"/>
      <c r="W34" s="33"/>
      <c r="X34" s="38" t="s">
        <v>1306</v>
      </c>
      <c r="Y34" s="21"/>
      <c r="Z34" s="33"/>
      <c r="AA34" s="38" t="s">
        <v>1306</v>
      </c>
      <c r="AB34" s="21"/>
      <c r="AC34" s="33"/>
      <c r="AD34" s="38" t="s">
        <v>1306</v>
      </c>
      <c r="AE34" s="21"/>
      <c r="AF34" s="33"/>
      <c r="AG34" s="38" t="s">
        <v>1306</v>
      </c>
      <c r="AH34" s="21"/>
      <c r="AI34" s="33"/>
      <c r="AJ34" s="38" t="s">
        <v>1306</v>
      </c>
      <c r="AK34" s="21"/>
      <c r="AL34" s="33"/>
      <c r="AM34" s="38" t="s">
        <v>1306</v>
      </c>
      <c r="AN34" s="21"/>
      <c r="AO34" s="33"/>
      <c r="AP34" s="38" t="s">
        <v>1306</v>
      </c>
      <c r="AQ34" s="21"/>
      <c r="AR34" s="33"/>
      <c r="AS34" s="38" t="s">
        <v>1306</v>
      </c>
      <c r="AT34" s="72"/>
      <c r="AU34" s="72"/>
      <c r="AV34" s="16" t="e">
        <f t="shared" si="0"/>
        <v>#VALUE!</v>
      </c>
    </row>
    <row r="35" spans="1:48" ht="12.95" customHeight="1" x14ac:dyDescent="0.2">
      <c r="A35" s="7" t="s">
        <v>919</v>
      </c>
      <c r="B35" s="8" t="s">
        <v>910</v>
      </c>
      <c r="C35" s="9" t="s">
        <v>622</v>
      </c>
      <c r="D35" s="21" t="s">
        <v>675</v>
      </c>
      <c r="E35" s="20" t="s">
        <v>707</v>
      </c>
      <c r="F35" s="22"/>
      <c r="G35" s="9">
        <v>1</v>
      </c>
      <c r="H35" s="27">
        <v>2500</v>
      </c>
      <c r="I35" s="98"/>
      <c r="J35" s="37"/>
      <c r="K35" s="31" t="s">
        <v>1309</v>
      </c>
      <c r="L35" s="38" t="s">
        <v>1306</v>
      </c>
      <c r="M35" s="37"/>
      <c r="N35" s="31" t="s">
        <v>1309</v>
      </c>
      <c r="O35" s="38" t="s">
        <v>1306</v>
      </c>
      <c r="P35" s="37"/>
      <c r="Q35" s="31" t="s">
        <v>1309</v>
      </c>
      <c r="R35" s="38" t="s">
        <v>1306</v>
      </c>
      <c r="S35" s="37"/>
      <c r="T35" s="31" t="s">
        <v>1309</v>
      </c>
      <c r="U35" s="38" t="s">
        <v>1306</v>
      </c>
      <c r="V35" s="37"/>
      <c r="W35" s="31" t="s">
        <v>1309</v>
      </c>
      <c r="X35" s="38" t="s">
        <v>1306</v>
      </c>
      <c r="Y35" s="37"/>
      <c r="Z35" s="31" t="s">
        <v>1309</v>
      </c>
      <c r="AA35" s="38" t="s">
        <v>1306</v>
      </c>
      <c r="AB35" s="37"/>
      <c r="AC35" s="31" t="s">
        <v>1309</v>
      </c>
      <c r="AD35" s="38" t="s">
        <v>1306</v>
      </c>
      <c r="AE35" s="37"/>
      <c r="AF35" s="31" t="s">
        <v>1309</v>
      </c>
      <c r="AG35" s="38" t="s">
        <v>1306</v>
      </c>
      <c r="AH35" s="37"/>
      <c r="AI35" s="31" t="s">
        <v>1309</v>
      </c>
      <c r="AJ35" s="38" t="s">
        <v>1306</v>
      </c>
      <c r="AK35" s="37"/>
      <c r="AL35" s="31" t="s">
        <v>1309</v>
      </c>
      <c r="AM35" s="38" t="s">
        <v>1306</v>
      </c>
      <c r="AN35" s="37"/>
      <c r="AO35" s="31" t="s">
        <v>1309</v>
      </c>
      <c r="AP35" s="38" t="s">
        <v>1306</v>
      </c>
      <c r="AQ35" s="37"/>
      <c r="AR35" s="31" t="s">
        <v>1309</v>
      </c>
      <c r="AS35" s="38" t="s">
        <v>1306</v>
      </c>
      <c r="AT35" s="39"/>
      <c r="AU35" s="196"/>
      <c r="AV35" s="183">
        <f t="shared" si="0"/>
        <v>0</v>
      </c>
    </row>
    <row r="36" spans="1:48" ht="12.95" customHeight="1" x14ac:dyDescent="0.2">
      <c r="A36" s="7" t="s">
        <v>478</v>
      </c>
      <c r="B36" s="8" t="s">
        <v>912</v>
      </c>
      <c r="C36" s="9" t="s">
        <v>479</v>
      </c>
      <c r="D36" s="53" t="s">
        <v>657</v>
      </c>
      <c r="E36" s="53" t="s">
        <v>657</v>
      </c>
      <c r="F36" s="53" t="s">
        <v>657</v>
      </c>
      <c r="G36" s="53" t="s">
        <v>657</v>
      </c>
      <c r="H36" s="53" t="s">
        <v>657</v>
      </c>
      <c r="I36" s="53" t="s">
        <v>657</v>
      </c>
      <c r="J36" s="21"/>
      <c r="K36" s="33"/>
      <c r="L36" s="38" t="s">
        <v>1306</v>
      </c>
      <c r="M36" s="21"/>
      <c r="N36" s="33"/>
      <c r="O36" s="38" t="s">
        <v>1306</v>
      </c>
      <c r="P36" s="21"/>
      <c r="Q36" s="33"/>
      <c r="R36" s="38" t="s">
        <v>1306</v>
      </c>
      <c r="S36" s="21"/>
      <c r="T36" s="33"/>
      <c r="U36" s="38" t="s">
        <v>1306</v>
      </c>
      <c r="V36" s="21"/>
      <c r="W36" s="33"/>
      <c r="X36" s="38" t="s">
        <v>1306</v>
      </c>
      <c r="Y36" s="21"/>
      <c r="Z36" s="33"/>
      <c r="AA36" s="38" t="s">
        <v>1306</v>
      </c>
      <c r="AB36" s="21"/>
      <c r="AC36" s="33"/>
      <c r="AD36" s="38" t="s">
        <v>1306</v>
      </c>
      <c r="AE36" s="21"/>
      <c r="AF36" s="33"/>
      <c r="AG36" s="38" t="s">
        <v>1306</v>
      </c>
      <c r="AH36" s="21"/>
      <c r="AI36" s="33"/>
      <c r="AJ36" s="38" t="s">
        <v>1306</v>
      </c>
      <c r="AK36" s="21"/>
      <c r="AL36" s="33"/>
      <c r="AM36" s="38" t="s">
        <v>1306</v>
      </c>
      <c r="AN36" s="21"/>
      <c r="AO36" s="33"/>
      <c r="AP36" s="38" t="s">
        <v>1306</v>
      </c>
      <c r="AQ36" s="21"/>
      <c r="AR36" s="33"/>
      <c r="AS36" s="38" t="s">
        <v>1306</v>
      </c>
      <c r="AT36" s="72"/>
      <c r="AU36" s="72"/>
      <c r="AV36" s="16" t="e">
        <f t="shared" si="0"/>
        <v>#VALUE!</v>
      </c>
    </row>
    <row r="37" spans="1:48" ht="12.95" customHeight="1" x14ac:dyDescent="0.2">
      <c r="A37" s="7" t="s">
        <v>434</v>
      </c>
      <c r="B37" s="8" t="s">
        <v>912</v>
      </c>
      <c r="C37" s="9" t="s">
        <v>435</v>
      </c>
      <c r="D37" s="21" t="s">
        <v>676</v>
      </c>
      <c r="E37" s="20" t="s">
        <v>708</v>
      </c>
      <c r="F37" s="22"/>
      <c r="G37" s="10">
        <v>1</v>
      </c>
      <c r="H37" s="27">
        <v>2500</v>
      </c>
      <c r="I37" s="98"/>
      <c r="J37" s="37"/>
      <c r="K37" s="31" t="s">
        <v>1309</v>
      </c>
      <c r="L37" s="38" t="s">
        <v>1306</v>
      </c>
      <c r="M37" s="37"/>
      <c r="N37" s="31" t="s">
        <v>1309</v>
      </c>
      <c r="O37" s="38" t="s">
        <v>1306</v>
      </c>
      <c r="P37" s="37"/>
      <c r="Q37" s="31" t="s">
        <v>1309</v>
      </c>
      <c r="R37" s="38" t="s">
        <v>1306</v>
      </c>
      <c r="S37" s="37"/>
      <c r="T37" s="31" t="s">
        <v>1309</v>
      </c>
      <c r="U37" s="38" t="s">
        <v>1306</v>
      </c>
      <c r="V37" s="37"/>
      <c r="W37" s="31" t="s">
        <v>1309</v>
      </c>
      <c r="X37" s="38" t="s">
        <v>1306</v>
      </c>
      <c r="Y37" s="37"/>
      <c r="Z37" s="31" t="s">
        <v>1309</v>
      </c>
      <c r="AA37" s="38" t="s">
        <v>1306</v>
      </c>
      <c r="AB37" s="37"/>
      <c r="AC37" s="31" t="s">
        <v>1309</v>
      </c>
      <c r="AD37" s="38" t="s">
        <v>1306</v>
      </c>
      <c r="AE37" s="37"/>
      <c r="AF37" s="31" t="s">
        <v>1309</v>
      </c>
      <c r="AG37" s="38" t="s">
        <v>1306</v>
      </c>
      <c r="AH37" s="37"/>
      <c r="AI37" s="31" t="s">
        <v>1309</v>
      </c>
      <c r="AJ37" s="38" t="s">
        <v>1306</v>
      </c>
      <c r="AK37" s="37"/>
      <c r="AL37" s="31" t="s">
        <v>1309</v>
      </c>
      <c r="AM37" s="38" t="s">
        <v>1306</v>
      </c>
      <c r="AN37" s="37"/>
      <c r="AO37" s="31" t="s">
        <v>1309</v>
      </c>
      <c r="AP37" s="38" t="s">
        <v>1306</v>
      </c>
      <c r="AQ37" s="37"/>
      <c r="AR37" s="31" t="s">
        <v>1309</v>
      </c>
      <c r="AS37" s="38" t="s">
        <v>1306</v>
      </c>
      <c r="AT37" s="39"/>
      <c r="AU37" s="196"/>
      <c r="AV37" s="183">
        <f t="shared" si="0"/>
        <v>0</v>
      </c>
    </row>
    <row r="38" spans="1:48" ht="12.95" customHeight="1" x14ac:dyDescent="0.2">
      <c r="A38" s="7" t="s">
        <v>557</v>
      </c>
      <c r="B38" s="8" t="s">
        <v>907</v>
      </c>
      <c r="C38" s="9" t="s">
        <v>558</v>
      </c>
      <c r="D38" s="21" t="s">
        <v>677</v>
      </c>
      <c r="E38" s="20" t="s">
        <v>709</v>
      </c>
      <c r="F38" s="22"/>
      <c r="G38" s="9">
        <v>1</v>
      </c>
      <c r="H38" s="27">
        <v>2500</v>
      </c>
      <c r="I38" s="98"/>
      <c r="J38" s="37"/>
      <c r="K38" s="31" t="s">
        <v>1309</v>
      </c>
      <c r="L38" s="38" t="s">
        <v>1306</v>
      </c>
      <c r="M38" s="37"/>
      <c r="N38" s="31" t="s">
        <v>1309</v>
      </c>
      <c r="O38" s="38" t="s">
        <v>1306</v>
      </c>
      <c r="P38" s="37"/>
      <c r="Q38" s="31" t="s">
        <v>1309</v>
      </c>
      <c r="R38" s="38" t="s">
        <v>1306</v>
      </c>
      <c r="S38" s="37"/>
      <c r="T38" s="31" t="s">
        <v>1309</v>
      </c>
      <c r="U38" s="38" t="s">
        <v>1306</v>
      </c>
      <c r="V38" s="37"/>
      <c r="W38" s="31" t="s">
        <v>1309</v>
      </c>
      <c r="X38" s="38" t="s">
        <v>1306</v>
      </c>
      <c r="Y38" s="37"/>
      <c r="Z38" s="31" t="s">
        <v>1309</v>
      </c>
      <c r="AA38" s="38" t="s">
        <v>1306</v>
      </c>
      <c r="AB38" s="37"/>
      <c r="AC38" s="31" t="s">
        <v>1309</v>
      </c>
      <c r="AD38" s="38" t="s">
        <v>1306</v>
      </c>
      <c r="AE38" s="37"/>
      <c r="AF38" s="31" t="s">
        <v>1309</v>
      </c>
      <c r="AG38" s="38" t="s">
        <v>1306</v>
      </c>
      <c r="AH38" s="37"/>
      <c r="AI38" s="31" t="s">
        <v>1309</v>
      </c>
      <c r="AJ38" s="38" t="s">
        <v>1306</v>
      </c>
      <c r="AK38" s="37"/>
      <c r="AL38" s="31" t="s">
        <v>1309</v>
      </c>
      <c r="AM38" s="38" t="s">
        <v>1306</v>
      </c>
      <c r="AN38" s="37"/>
      <c r="AO38" s="31" t="s">
        <v>1309</v>
      </c>
      <c r="AP38" s="38" t="s">
        <v>1306</v>
      </c>
      <c r="AQ38" s="37"/>
      <c r="AR38" s="31" t="s">
        <v>1309</v>
      </c>
      <c r="AS38" s="38" t="s">
        <v>1306</v>
      </c>
      <c r="AT38" s="39"/>
      <c r="AU38" s="196"/>
      <c r="AV38" s="183">
        <f t="shared" si="0"/>
        <v>0</v>
      </c>
    </row>
    <row r="39" spans="1:48" ht="12.95" customHeight="1" x14ac:dyDescent="0.2">
      <c r="A39" s="7" t="s">
        <v>227</v>
      </c>
      <c r="B39" s="8" t="s">
        <v>906</v>
      </c>
      <c r="C39" s="10" t="s">
        <v>228</v>
      </c>
      <c r="D39" s="53" t="s">
        <v>657</v>
      </c>
      <c r="E39" s="53" t="s">
        <v>657</v>
      </c>
      <c r="F39" s="53" t="s">
        <v>657</v>
      </c>
      <c r="G39" s="53" t="s">
        <v>657</v>
      </c>
      <c r="H39" s="53" t="s">
        <v>657</v>
      </c>
      <c r="I39" s="53" t="s">
        <v>657</v>
      </c>
      <c r="J39" s="21"/>
      <c r="K39" s="33"/>
      <c r="L39" s="38" t="s">
        <v>1306</v>
      </c>
      <c r="M39" s="21"/>
      <c r="N39" s="33"/>
      <c r="O39" s="38" t="s">
        <v>1306</v>
      </c>
      <c r="P39" s="21"/>
      <c r="Q39" s="33"/>
      <c r="R39" s="38" t="s">
        <v>1306</v>
      </c>
      <c r="S39" s="21"/>
      <c r="T39" s="33"/>
      <c r="U39" s="38" t="s">
        <v>1306</v>
      </c>
      <c r="V39" s="21"/>
      <c r="W39" s="33"/>
      <c r="X39" s="38" t="s">
        <v>1306</v>
      </c>
      <c r="Y39" s="21"/>
      <c r="Z39" s="33"/>
      <c r="AA39" s="38" t="s">
        <v>1306</v>
      </c>
      <c r="AB39" s="21"/>
      <c r="AC39" s="33"/>
      <c r="AD39" s="38" t="s">
        <v>1306</v>
      </c>
      <c r="AE39" s="21"/>
      <c r="AF39" s="33"/>
      <c r="AG39" s="38" t="s">
        <v>1306</v>
      </c>
      <c r="AH39" s="21"/>
      <c r="AI39" s="33"/>
      <c r="AJ39" s="38" t="s">
        <v>1306</v>
      </c>
      <c r="AK39" s="21"/>
      <c r="AL39" s="33"/>
      <c r="AM39" s="38" t="s">
        <v>1306</v>
      </c>
      <c r="AN39" s="21"/>
      <c r="AO39" s="33"/>
      <c r="AP39" s="38" t="s">
        <v>1306</v>
      </c>
      <c r="AQ39" s="21"/>
      <c r="AR39" s="33"/>
      <c r="AS39" s="38" t="s">
        <v>1306</v>
      </c>
      <c r="AT39" s="72"/>
      <c r="AU39" s="72"/>
      <c r="AV39" s="16" t="e">
        <f t="shared" si="0"/>
        <v>#VALUE!</v>
      </c>
    </row>
    <row r="40" spans="1:48" ht="12.95" customHeight="1" x14ac:dyDescent="0.2">
      <c r="A40" s="7" t="s">
        <v>971</v>
      </c>
      <c r="B40" s="8" t="s">
        <v>910</v>
      </c>
      <c r="C40" s="10" t="s">
        <v>295</v>
      </c>
      <c r="D40" s="21" t="s">
        <v>678</v>
      </c>
      <c r="E40" s="20" t="s">
        <v>710</v>
      </c>
      <c r="F40" s="22"/>
      <c r="G40" s="10">
        <v>1</v>
      </c>
      <c r="H40" s="27">
        <v>2500</v>
      </c>
      <c r="I40" s="98"/>
      <c r="J40" s="37"/>
      <c r="K40" s="31" t="s">
        <v>1309</v>
      </c>
      <c r="L40" s="38" t="s">
        <v>1306</v>
      </c>
      <c r="M40" s="37"/>
      <c r="N40" s="31" t="s">
        <v>1309</v>
      </c>
      <c r="O40" s="38" t="s">
        <v>1306</v>
      </c>
      <c r="P40" s="37"/>
      <c r="Q40" s="31" t="s">
        <v>1309</v>
      </c>
      <c r="R40" s="38" t="s">
        <v>1306</v>
      </c>
      <c r="S40" s="37"/>
      <c r="T40" s="31" t="s">
        <v>1309</v>
      </c>
      <c r="U40" s="38" t="s">
        <v>1306</v>
      </c>
      <c r="V40" s="37"/>
      <c r="W40" s="31" t="s">
        <v>1309</v>
      </c>
      <c r="X40" s="38" t="s">
        <v>1306</v>
      </c>
      <c r="Y40" s="37"/>
      <c r="Z40" s="31" t="s">
        <v>1309</v>
      </c>
      <c r="AA40" s="38" t="s">
        <v>1306</v>
      </c>
      <c r="AB40" s="37"/>
      <c r="AC40" s="31" t="s">
        <v>1309</v>
      </c>
      <c r="AD40" s="38" t="s">
        <v>1306</v>
      </c>
      <c r="AE40" s="37"/>
      <c r="AF40" s="31" t="s">
        <v>1309</v>
      </c>
      <c r="AG40" s="38" t="s">
        <v>1306</v>
      </c>
      <c r="AH40" s="37"/>
      <c r="AI40" s="31" t="s">
        <v>1309</v>
      </c>
      <c r="AJ40" s="38" t="s">
        <v>1306</v>
      </c>
      <c r="AK40" s="37"/>
      <c r="AL40" s="31" t="s">
        <v>1309</v>
      </c>
      <c r="AM40" s="38" t="s">
        <v>1306</v>
      </c>
      <c r="AN40" s="37"/>
      <c r="AO40" s="31" t="s">
        <v>1309</v>
      </c>
      <c r="AP40" s="38" t="s">
        <v>1306</v>
      </c>
      <c r="AQ40" s="37"/>
      <c r="AR40" s="31" t="s">
        <v>1309</v>
      </c>
      <c r="AS40" s="38" t="s">
        <v>1306</v>
      </c>
      <c r="AT40" s="39"/>
      <c r="AU40" s="196"/>
      <c r="AV40" s="183">
        <f t="shared" si="0"/>
        <v>0</v>
      </c>
    </row>
    <row r="41" spans="1:48" ht="12.95" customHeight="1" x14ac:dyDescent="0.2">
      <c r="A41" s="7" t="s">
        <v>443</v>
      </c>
      <c r="B41" s="8" t="s">
        <v>913</v>
      </c>
      <c r="C41" s="9" t="s">
        <v>444</v>
      </c>
      <c r="D41" s="21" t="s">
        <v>663</v>
      </c>
      <c r="E41" s="20" t="s">
        <v>711</v>
      </c>
      <c r="F41" s="22"/>
      <c r="G41" s="10">
        <v>1</v>
      </c>
      <c r="H41" s="27">
        <v>2500</v>
      </c>
      <c r="I41" s="98"/>
      <c r="J41" s="37"/>
      <c r="K41" s="31" t="s">
        <v>1309</v>
      </c>
      <c r="L41" s="38" t="s">
        <v>1306</v>
      </c>
      <c r="M41" s="37"/>
      <c r="N41" s="31" t="s">
        <v>1309</v>
      </c>
      <c r="O41" s="38" t="s">
        <v>1306</v>
      </c>
      <c r="P41" s="37"/>
      <c r="Q41" s="31" t="s">
        <v>1309</v>
      </c>
      <c r="R41" s="38" t="s">
        <v>1306</v>
      </c>
      <c r="S41" s="37"/>
      <c r="T41" s="31" t="s">
        <v>1309</v>
      </c>
      <c r="U41" s="38" t="s">
        <v>1306</v>
      </c>
      <c r="V41" s="37"/>
      <c r="W41" s="31" t="s">
        <v>1309</v>
      </c>
      <c r="X41" s="38" t="s">
        <v>1306</v>
      </c>
      <c r="Y41" s="37"/>
      <c r="Z41" s="31" t="s">
        <v>1309</v>
      </c>
      <c r="AA41" s="38" t="s">
        <v>1306</v>
      </c>
      <c r="AB41" s="37"/>
      <c r="AC41" s="31" t="s">
        <v>1309</v>
      </c>
      <c r="AD41" s="38" t="s">
        <v>1306</v>
      </c>
      <c r="AE41" s="37"/>
      <c r="AF41" s="31" t="s">
        <v>1309</v>
      </c>
      <c r="AG41" s="38" t="s">
        <v>1306</v>
      </c>
      <c r="AH41" s="37"/>
      <c r="AI41" s="31" t="s">
        <v>1309</v>
      </c>
      <c r="AJ41" s="38" t="s">
        <v>1306</v>
      </c>
      <c r="AK41" s="37"/>
      <c r="AL41" s="31" t="s">
        <v>1309</v>
      </c>
      <c r="AM41" s="38" t="s">
        <v>1306</v>
      </c>
      <c r="AN41" s="37"/>
      <c r="AO41" s="31" t="s">
        <v>1309</v>
      </c>
      <c r="AP41" s="38" t="s">
        <v>1306</v>
      </c>
      <c r="AQ41" s="37"/>
      <c r="AR41" s="31" t="s">
        <v>1309</v>
      </c>
      <c r="AS41" s="38" t="s">
        <v>1306</v>
      </c>
      <c r="AT41" s="39"/>
      <c r="AU41" s="196"/>
      <c r="AV41" s="183">
        <f t="shared" si="0"/>
        <v>0</v>
      </c>
    </row>
    <row r="42" spans="1:48" ht="12.95" customHeight="1" x14ac:dyDescent="0.2">
      <c r="A42" s="7" t="s">
        <v>467</v>
      </c>
      <c r="B42" s="8" t="s">
        <v>912</v>
      </c>
      <c r="C42" s="9" t="s">
        <v>468</v>
      </c>
      <c r="D42" s="53" t="s">
        <v>657</v>
      </c>
      <c r="E42" s="53" t="s">
        <v>657</v>
      </c>
      <c r="F42" s="53" t="s">
        <v>657</v>
      </c>
      <c r="G42" s="53" t="s">
        <v>657</v>
      </c>
      <c r="H42" s="53" t="s">
        <v>657</v>
      </c>
      <c r="I42" s="53" t="s">
        <v>657</v>
      </c>
      <c r="J42" s="21"/>
      <c r="K42" s="33"/>
      <c r="L42" s="38" t="s">
        <v>1306</v>
      </c>
      <c r="M42" s="21"/>
      <c r="N42" s="33"/>
      <c r="O42" s="38" t="s">
        <v>1306</v>
      </c>
      <c r="P42" s="21"/>
      <c r="Q42" s="33"/>
      <c r="R42" s="38" t="s">
        <v>1306</v>
      </c>
      <c r="S42" s="21"/>
      <c r="T42" s="33"/>
      <c r="U42" s="38" t="s">
        <v>1306</v>
      </c>
      <c r="V42" s="21"/>
      <c r="W42" s="33"/>
      <c r="X42" s="38" t="s">
        <v>1306</v>
      </c>
      <c r="Y42" s="21"/>
      <c r="Z42" s="33"/>
      <c r="AA42" s="38" t="s">
        <v>1306</v>
      </c>
      <c r="AB42" s="21"/>
      <c r="AC42" s="33"/>
      <c r="AD42" s="38" t="s">
        <v>1306</v>
      </c>
      <c r="AE42" s="21"/>
      <c r="AF42" s="33"/>
      <c r="AG42" s="38" t="s">
        <v>1306</v>
      </c>
      <c r="AH42" s="21"/>
      <c r="AI42" s="33"/>
      <c r="AJ42" s="38" t="s">
        <v>1306</v>
      </c>
      <c r="AK42" s="21"/>
      <c r="AL42" s="33"/>
      <c r="AM42" s="38" t="s">
        <v>1306</v>
      </c>
      <c r="AN42" s="21"/>
      <c r="AO42" s="33"/>
      <c r="AP42" s="38" t="s">
        <v>1306</v>
      </c>
      <c r="AQ42" s="21"/>
      <c r="AR42" s="33"/>
      <c r="AS42" s="38" t="s">
        <v>1306</v>
      </c>
      <c r="AT42" s="72"/>
      <c r="AU42" s="72"/>
      <c r="AV42" s="16" t="e">
        <f t="shared" si="0"/>
        <v>#VALUE!</v>
      </c>
    </row>
    <row r="43" spans="1:48" ht="12.95" customHeight="1" x14ac:dyDescent="0.2">
      <c r="A43" s="7" t="s">
        <v>251</v>
      </c>
      <c r="B43" s="8" t="s">
        <v>912</v>
      </c>
      <c r="C43" s="10" t="s">
        <v>252</v>
      </c>
      <c r="D43" s="21" t="s">
        <v>672</v>
      </c>
      <c r="E43" s="20" t="s">
        <v>712</v>
      </c>
      <c r="F43" s="22"/>
      <c r="G43" s="10">
        <v>1</v>
      </c>
      <c r="H43" s="27">
        <v>2500</v>
      </c>
      <c r="I43" s="98"/>
      <c r="J43" s="37"/>
      <c r="K43" s="31" t="s">
        <v>1309</v>
      </c>
      <c r="L43" s="38" t="s">
        <v>1306</v>
      </c>
      <c r="M43" s="37"/>
      <c r="N43" s="31" t="s">
        <v>1309</v>
      </c>
      <c r="O43" s="38" t="s">
        <v>1306</v>
      </c>
      <c r="P43" s="37"/>
      <c r="Q43" s="31" t="s">
        <v>1309</v>
      </c>
      <c r="R43" s="38" t="s">
        <v>1306</v>
      </c>
      <c r="S43" s="37"/>
      <c r="T43" s="31" t="s">
        <v>1309</v>
      </c>
      <c r="U43" s="38" t="s">
        <v>1306</v>
      </c>
      <c r="V43" s="37"/>
      <c r="W43" s="31" t="s">
        <v>1309</v>
      </c>
      <c r="X43" s="38" t="s">
        <v>1306</v>
      </c>
      <c r="Y43" s="37"/>
      <c r="Z43" s="31" t="s">
        <v>1309</v>
      </c>
      <c r="AA43" s="38" t="s">
        <v>1306</v>
      </c>
      <c r="AB43" s="37"/>
      <c r="AC43" s="31" t="s">
        <v>1309</v>
      </c>
      <c r="AD43" s="38" t="s">
        <v>1306</v>
      </c>
      <c r="AE43" s="37"/>
      <c r="AF43" s="31" t="s">
        <v>1309</v>
      </c>
      <c r="AG43" s="38" t="s">
        <v>1306</v>
      </c>
      <c r="AH43" s="37"/>
      <c r="AI43" s="31" t="s">
        <v>1309</v>
      </c>
      <c r="AJ43" s="38" t="s">
        <v>1306</v>
      </c>
      <c r="AK43" s="37"/>
      <c r="AL43" s="31" t="s">
        <v>1309</v>
      </c>
      <c r="AM43" s="38" t="s">
        <v>1306</v>
      </c>
      <c r="AN43" s="37"/>
      <c r="AO43" s="31" t="s">
        <v>1309</v>
      </c>
      <c r="AP43" s="38" t="s">
        <v>1306</v>
      </c>
      <c r="AQ43" s="37"/>
      <c r="AR43" s="31" t="s">
        <v>1309</v>
      </c>
      <c r="AS43" s="38" t="s">
        <v>1306</v>
      </c>
      <c r="AT43" s="39"/>
      <c r="AU43" s="196"/>
      <c r="AV43" s="183">
        <f t="shared" si="0"/>
        <v>0</v>
      </c>
    </row>
    <row r="44" spans="1:48" ht="12.95" customHeight="1" x14ac:dyDescent="0.2">
      <c r="A44" s="7" t="s">
        <v>529</v>
      </c>
      <c r="B44" s="8" t="s">
        <v>907</v>
      </c>
      <c r="C44" s="9" t="s">
        <v>530</v>
      </c>
      <c r="D44" s="21" t="s">
        <v>763</v>
      </c>
      <c r="E44" s="110" t="s">
        <v>713</v>
      </c>
      <c r="F44" s="22"/>
      <c r="G44" s="9">
        <v>1</v>
      </c>
      <c r="H44" s="27">
        <v>2500</v>
      </c>
      <c r="I44" s="98"/>
      <c r="J44" s="37"/>
      <c r="K44" s="31" t="s">
        <v>1309</v>
      </c>
      <c r="L44" s="38" t="s">
        <v>1306</v>
      </c>
      <c r="M44" s="37"/>
      <c r="N44" s="31" t="s">
        <v>1309</v>
      </c>
      <c r="O44" s="38" t="s">
        <v>1306</v>
      </c>
      <c r="P44" s="37"/>
      <c r="Q44" s="31" t="s">
        <v>1309</v>
      </c>
      <c r="R44" s="38" t="s">
        <v>1306</v>
      </c>
      <c r="S44" s="37"/>
      <c r="T44" s="31" t="s">
        <v>1309</v>
      </c>
      <c r="U44" s="38" t="s">
        <v>1306</v>
      </c>
      <c r="V44" s="37"/>
      <c r="W44" s="31" t="s">
        <v>1309</v>
      </c>
      <c r="X44" s="38" t="s">
        <v>1306</v>
      </c>
      <c r="Y44" s="37"/>
      <c r="Z44" s="31" t="s">
        <v>1309</v>
      </c>
      <c r="AA44" s="38" t="s">
        <v>1306</v>
      </c>
      <c r="AB44" s="37"/>
      <c r="AC44" s="31" t="s">
        <v>1309</v>
      </c>
      <c r="AD44" s="38" t="s">
        <v>1306</v>
      </c>
      <c r="AE44" s="37"/>
      <c r="AF44" s="31" t="s">
        <v>1309</v>
      </c>
      <c r="AG44" s="38" t="s">
        <v>1306</v>
      </c>
      <c r="AH44" s="37"/>
      <c r="AI44" s="31" t="s">
        <v>1309</v>
      </c>
      <c r="AJ44" s="38" t="s">
        <v>1306</v>
      </c>
      <c r="AK44" s="37"/>
      <c r="AL44" s="31" t="s">
        <v>1309</v>
      </c>
      <c r="AM44" s="38" t="s">
        <v>1306</v>
      </c>
      <c r="AN44" s="37"/>
      <c r="AO44" s="31" t="s">
        <v>1309</v>
      </c>
      <c r="AP44" s="38" t="s">
        <v>1306</v>
      </c>
      <c r="AQ44" s="37"/>
      <c r="AR44" s="31" t="s">
        <v>1309</v>
      </c>
      <c r="AS44" s="38" t="s">
        <v>1306</v>
      </c>
      <c r="AT44" s="39"/>
      <c r="AU44" s="196"/>
      <c r="AV44" s="183">
        <f t="shared" si="0"/>
        <v>0</v>
      </c>
    </row>
    <row r="45" spans="1:48" ht="12.95" customHeight="1" x14ac:dyDescent="0.2">
      <c r="A45" s="7" t="s">
        <v>972</v>
      </c>
      <c r="B45" s="8" t="s">
        <v>917</v>
      </c>
      <c r="C45" s="9" t="s">
        <v>447</v>
      </c>
      <c r="D45" s="53" t="s">
        <v>657</v>
      </c>
      <c r="E45" s="53" t="s">
        <v>657</v>
      </c>
      <c r="F45" s="53" t="s">
        <v>657</v>
      </c>
      <c r="G45" s="53" t="s">
        <v>657</v>
      </c>
      <c r="H45" s="53" t="s">
        <v>657</v>
      </c>
      <c r="I45" s="53" t="s">
        <v>657</v>
      </c>
      <c r="J45" s="21"/>
      <c r="K45" s="33"/>
      <c r="L45" s="38" t="s">
        <v>1306</v>
      </c>
      <c r="M45" s="21"/>
      <c r="N45" s="33"/>
      <c r="O45" s="38" t="s">
        <v>1306</v>
      </c>
      <c r="P45" s="21"/>
      <c r="Q45" s="33"/>
      <c r="R45" s="38" t="s">
        <v>1306</v>
      </c>
      <c r="S45" s="21"/>
      <c r="T45" s="33"/>
      <c r="U45" s="38" t="s">
        <v>1306</v>
      </c>
      <c r="V45" s="21"/>
      <c r="W45" s="33"/>
      <c r="X45" s="38" t="s">
        <v>1306</v>
      </c>
      <c r="Y45" s="21"/>
      <c r="Z45" s="33"/>
      <c r="AA45" s="38" t="s">
        <v>1306</v>
      </c>
      <c r="AB45" s="21"/>
      <c r="AC45" s="33"/>
      <c r="AD45" s="38" t="s">
        <v>1306</v>
      </c>
      <c r="AE45" s="21"/>
      <c r="AF45" s="33"/>
      <c r="AG45" s="38" t="s">
        <v>1306</v>
      </c>
      <c r="AH45" s="21"/>
      <c r="AI45" s="33"/>
      <c r="AJ45" s="38" t="s">
        <v>1306</v>
      </c>
      <c r="AK45" s="21"/>
      <c r="AL45" s="33"/>
      <c r="AM45" s="38" t="s">
        <v>1306</v>
      </c>
      <c r="AN45" s="21"/>
      <c r="AO45" s="33"/>
      <c r="AP45" s="38" t="s">
        <v>1306</v>
      </c>
      <c r="AQ45" s="21"/>
      <c r="AR45" s="33"/>
      <c r="AS45" s="38" t="s">
        <v>1306</v>
      </c>
      <c r="AT45" s="72"/>
      <c r="AU45" s="72"/>
      <c r="AV45" s="16" t="e">
        <f t="shared" si="0"/>
        <v>#VALUE!</v>
      </c>
    </row>
    <row r="46" spans="1:48" ht="12.95" customHeight="1" x14ac:dyDescent="0.2">
      <c r="A46" s="7" t="s">
        <v>86</v>
      </c>
      <c r="B46" s="8" t="s">
        <v>913</v>
      </c>
      <c r="C46" s="10" t="s">
        <v>87</v>
      </c>
      <c r="D46" s="53" t="s">
        <v>657</v>
      </c>
      <c r="E46" s="53" t="s">
        <v>657</v>
      </c>
      <c r="F46" s="53" t="s">
        <v>657</v>
      </c>
      <c r="G46" s="53" t="s">
        <v>657</v>
      </c>
      <c r="H46" s="53" t="s">
        <v>657</v>
      </c>
      <c r="I46" s="53" t="s">
        <v>657</v>
      </c>
      <c r="J46" s="21"/>
      <c r="K46" s="33"/>
      <c r="L46" s="38" t="s">
        <v>1306</v>
      </c>
      <c r="M46" s="21"/>
      <c r="N46" s="33"/>
      <c r="O46" s="38" t="s">
        <v>1306</v>
      </c>
      <c r="P46" s="21"/>
      <c r="Q46" s="33"/>
      <c r="R46" s="38" t="s">
        <v>1306</v>
      </c>
      <c r="S46" s="21"/>
      <c r="T46" s="33"/>
      <c r="U46" s="38" t="s">
        <v>1306</v>
      </c>
      <c r="V46" s="21"/>
      <c r="W46" s="33"/>
      <c r="X46" s="38" t="s">
        <v>1306</v>
      </c>
      <c r="Y46" s="21"/>
      <c r="Z46" s="33"/>
      <c r="AA46" s="38" t="s">
        <v>1306</v>
      </c>
      <c r="AB46" s="21"/>
      <c r="AC46" s="33"/>
      <c r="AD46" s="38" t="s">
        <v>1306</v>
      </c>
      <c r="AE46" s="21"/>
      <c r="AF46" s="33"/>
      <c r="AG46" s="38" t="s">
        <v>1306</v>
      </c>
      <c r="AH46" s="21"/>
      <c r="AI46" s="33"/>
      <c r="AJ46" s="38" t="s">
        <v>1306</v>
      </c>
      <c r="AK46" s="21"/>
      <c r="AL46" s="33"/>
      <c r="AM46" s="38" t="s">
        <v>1306</v>
      </c>
      <c r="AN46" s="21"/>
      <c r="AO46" s="33"/>
      <c r="AP46" s="38" t="s">
        <v>1306</v>
      </c>
      <c r="AQ46" s="21"/>
      <c r="AR46" s="33"/>
      <c r="AS46" s="38" t="s">
        <v>1306</v>
      </c>
      <c r="AT46" s="72"/>
      <c r="AU46" s="72"/>
      <c r="AV46" s="16" t="e">
        <f t="shared" si="0"/>
        <v>#VALUE!</v>
      </c>
    </row>
    <row r="47" spans="1:48" ht="12.95" customHeight="1" x14ac:dyDescent="0.2">
      <c r="A47" s="7" t="s">
        <v>74</v>
      </c>
      <c r="B47" s="8" t="s">
        <v>910</v>
      </c>
      <c r="C47" s="10" t="s">
        <v>75</v>
      </c>
      <c r="D47" s="53" t="s">
        <v>657</v>
      </c>
      <c r="E47" s="53" t="s">
        <v>657</v>
      </c>
      <c r="F47" s="53" t="s">
        <v>657</v>
      </c>
      <c r="G47" s="53" t="s">
        <v>657</v>
      </c>
      <c r="H47" s="53" t="s">
        <v>657</v>
      </c>
      <c r="I47" s="53" t="s">
        <v>657</v>
      </c>
      <c r="J47" s="21"/>
      <c r="K47" s="33"/>
      <c r="L47" s="38" t="s">
        <v>1306</v>
      </c>
      <c r="M47" s="21"/>
      <c r="N47" s="33"/>
      <c r="O47" s="38" t="s">
        <v>1306</v>
      </c>
      <c r="P47" s="21"/>
      <c r="Q47" s="33"/>
      <c r="R47" s="38" t="s">
        <v>1306</v>
      </c>
      <c r="S47" s="21"/>
      <c r="T47" s="33"/>
      <c r="U47" s="38" t="s">
        <v>1306</v>
      </c>
      <c r="V47" s="21"/>
      <c r="W47" s="33"/>
      <c r="X47" s="38" t="s">
        <v>1306</v>
      </c>
      <c r="Y47" s="21"/>
      <c r="Z47" s="33"/>
      <c r="AA47" s="38" t="s">
        <v>1306</v>
      </c>
      <c r="AB47" s="21"/>
      <c r="AC47" s="33"/>
      <c r="AD47" s="38" t="s">
        <v>1306</v>
      </c>
      <c r="AE47" s="21"/>
      <c r="AF47" s="33"/>
      <c r="AG47" s="38" t="s">
        <v>1306</v>
      </c>
      <c r="AH47" s="21"/>
      <c r="AI47" s="33"/>
      <c r="AJ47" s="38" t="s">
        <v>1306</v>
      </c>
      <c r="AK47" s="21"/>
      <c r="AL47" s="33"/>
      <c r="AM47" s="38" t="s">
        <v>1306</v>
      </c>
      <c r="AN47" s="21"/>
      <c r="AO47" s="33"/>
      <c r="AP47" s="38" t="s">
        <v>1306</v>
      </c>
      <c r="AQ47" s="21"/>
      <c r="AR47" s="33"/>
      <c r="AS47" s="38" t="s">
        <v>1306</v>
      </c>
      <c r="AT47" s="72"/>
      <c r="AU47" s="72"/>
      <c r="AV47" s="16" t="e">
        <f t="shared" si="0"/>
        <v>#VALUE!</v>
      </c>
    </row>
    <row r="48" spans="1:48" ht="12.95" customHeight="1" x14ac:dyDescent="0.2">
      <c r="A48" s="7" t="s">
        <v>153</v>
      </c>
      <c r="B48" s="8" t="s">
        <v>918</v>
      </c>
      <c r="C48" s="10" t="s">
        <v>154</v>
      </c>
      <c r="D48" s="21" t="s">
        <v>666</v>
      </c>
      <c r="E48" s="20" t="s">
        <v>714</v>
      </c>
      <c r="F48" s="22"/>
      <c r="G48" s="10">
        <v>1</v>
      </c>
      <c r="H48" s="27">
        <v>2500</v>
      </c>
      <c r="I48" s="98"/>
      <c r="J48" s="37"/>
      <c r="K48" s="31" t="s">
        <v>1309</v>
      </c>
      <c r="L48" s="38" t="s">
        <v>1306</v>
      </c>
      <c r="M48" s="37"/>
      <c r="N48" s="31" t="s">
        <v>1309</v>
      </c>
      <c r="O48" s="38" t="s">
        <v>1306</v>
      </c>
      <c r="P48" s="37"/>
      <c r="Q48" s="31" t="s">
        <v>1309</v>
      </c>
      <c r="R48" s="38" t="s">
        <v>1306</v>
      </c>
      <c r="S48" s="37"/>
      <c r="T48" s="31" t="s">
        <v>1309</v>
      </c>
      <c r="U48" s="38" t="s">
        <v>1306</v>
      </c>
      <c r="V48" s="37"/>
      <c r="W48" s="31" t="s">
        <v>1309</v>
      </c>
      <c r="X48" s="38" t="s">
        <v>1306</v>
      </c>
      <c r="Y48" s="37"/>
      <c r="Z48" s="31" t="s">
        <v>1309</v>
      </c>
      <c r="AA48" s="38" t="s">
        <v>1306</v>
      </c>
      <c r="AB48" s="37"/>
      <c r="AC48" s="31" t="s">
        <v>1309</v>
      </c>
      <c r="AD48" s="38" t="s">
        <v>1306</v>
      </c>
      <c r="AE48" s="37"/>
      <c r="AF48" s="31" t="s">
        <v>1309</v>
      </c>
      <c r="AG48" s="38" t="s">
        <v>1306</v>
      </c>
      <c r="AH48" s="37"/>
      <c r="AI48" s="31" t="s">
        <v>1309</v>
      </c>
      <c r="AJ48" s="38" t="s">
        <v>1306</v>
      </c>
      <c r="AK48" s="37"/>
      <c r="AL48" s="31" t="s">
        <v>1309</v>
      </c>
      <c r="AM48" s="38" t="s">
        <v>1306</v>
      </c>
      <c r="AN48" s="37"/>
      <c r="AO48" s="31" t="s">
        <v>1309</v>
      </c>
      <c r="AP48" s="38" t="s">
        <v>1306</v>
      </c>
      <c r="AQ48" s="37"/>
      <c r="AR48" s="31" t="s">
        <v>1309</v>
      </c>
      <c r="AS48" s="38" t="s">
        <v>1306</v>
      </c>
      <c r="AT48" s="39"/>
      <c r="AU48" s="196"/>
      <c r="AV48" s="183">
        <f t="shared" si="0"/>
        <v>0</v>
      </c>
    </row>
    <row r="49" spans="1:48" ht="12.95" customHeight="1" x14ac:dyDescent="0.2">
      <c r="A49" s="7" t="s">
        <v>40</v>
      </c>
      <c r="B49" s="8" t="s">
        <v>911</v>
      </c>
      <c r="C49" s="10" t="s">
        <v>41</v>
      </c>
      <c r="D49" s="53" t="s">
        <v>657</v>
      </c>
      <c r="E49" s="53" t="s">
        <v>657</v>
      </c>
      <c r="F49" s="53" t="s">
        <v>657</v>
      </c>
      <c r="G49" s="53" t="s">
        <v>657</v>
      </c>
      <c r="H49" s="53" t="s">
        <v>657</v>
      </c>
      <c r="I49" s="53" t="s">
        <v>657</v>
      </c>
      <c r="J49" s="21"/>
      <c r="K49" s="33"/>
      <c r="L49" s="38" t="s">
        <v>1306</v>
      </c>
      <c r="M49" s="21"/>
      <c r="N49" s="33"/>
      <c r="O49" s="38" t="s">
        <v>1306</v>
      </c>
      <c r="P49" s="21"/>
      <c r="Q49" s="33"/>
      <c r="R49" s="38" t="s">
        <v>1306</v>
      </c>
      <c r="S49" s="21"/>
      <c r="T49" s="33"/>
      <c r="U49" s="38" t="s">
        <v>1306</v>
      </c>
      <c r="V49" s="21"/>
      <c r="W49" s="33"/>
      <c r="X49" s="38" t="s">
        <v>1306</v>
      </c>
      <c r="Y49" s="21"/>
      <c r="Z49" s="33"/>
      <c r="AA49" s="38" t="s">
        <v>1306</v>
      </c>
      <c r="AB49" s="21"/>
      <c r="AC49" s="33"/>
      <c r="AD49" s="38" t="s">
        <v>1306</v>
      </c>
      <c r="AE49" s="21"/>
      <c r="AF49" s="33"/>
      <c r="AG49" s="38" t="s">
        <v>1306</v>
      </c>
      <c r="AH49" s="21"/>
      <c r="AI49" s="33"/>
      <c r="AJ49" s="38" t="s">
        <v>1306</v>
      </c>
      <c r="AK49" s="21"/>
      <c r="AL49" s="33"/>
      <c r="AM49" s="38" t="s">
        <v>1306</v>
      </c>
      <c r="AN49" s="21"/>
      <c r="AO49" s="33"/>
      <c r="AP49" s="38" t="s">
        <v>1306</v>
      </c>
      <c r="AQ49" s="21"/>
      <c r="AR49" s="33"/>
      <c r="AS49" s="38" t="s">
        <v>1306</v>
      </c>
      <c r="AT49" s="72"/>
      <c r="AU49" s="72"/>
      <c r="AV49" s="16" t="e">
        <f t="shared" si="0"/>
        <v>#VALUE!</v>
      </c>
    </row>
    <row r="50" spans="1:48" ht="12.95" customHeight="1" x14ac:dyDescent="0.2">
      <c r="A50" s="7" t="s">
        <v>458</v>
      </c>
      <c r="B50" s="8" t="s">
        <v>920</v>
      </c>
      <c r="C50" s="9" t="s">
        <v>459</v>
      </c>
      <c r="D50" s="53" t="s">
        <v>657</v>
      </c>
      <c r="E50" s="53" t="s">
        <v>657</v>
      </c>
      <c r="F50" s="53" t="s">
        <v>657</v>
      </c>
      <c r="G50" s="53" t="s">
        <v>657</v>
      </c>
      <c r="H50" s="53" t="s">
        <v>657</v>
      </c>
      <c r="I50" s="53" t="s">
        <v>657</v>
      </c>
      <c r="J50" s="21"/>
      <c r="K50" s="33"/>
      <c r="L50" s="38" t="s">
        <v>1306</v>
      </c>
      <c r="M50" s="21"/>
      <c r="N50" s="33"/>
      <c r="O50" s="38" t="s">
        <v>1306</v>
      </c>
      <c r="P50" s="21"/>
      <c r="Q50" s="33"/>
      <c r="R50" s="38" t="s">
        <v>1306</v>
      </c>
      <c r="S50" s="21"/>
      <c r="T50" s="33"/>
      <c r="U50" s="38" t="s">
        <v>1306</v>
      </c>
      <c r="V50" s="21"/>
      <c r="W50" s="33"/>
      <c r="X50" s="38" t="s">
        <v>1306</v>
      </c>
      <c r="Y50" s="21"/>
      <c r="Z50" s="33"/>
      <c r="AA50" s="38" t="s">
        <v>1306</v>
      </c>
      <c r="AB50" s="21"/>
      <c r="AC50" s="33"/>
      <c r="AD50" s="38" t="s">
        <v>1306</v>
      </c>
      <c r="AE50" s="21"/>
      <c r="AF50" s="33"/>
      <c r="AG50" s="38" t="s">
        <v>1306</v>
      </c>
      <c r="AH50" s="21"/>
      <c r="AI50" s="33"/>
      <c r="AJ50" s="38" t="s">
        <v>1306</v>
      </c>
      <c r="AK50" s="21"/>
      <c r="AL50" s="33"/>
      <c r="AM50" s="38" t="s">
        <v>1306</v>
      </c>
      <c r="AN50" s="21"/>
      <c r="AO50" s="33"/>
      <c r="AP50" s="38" t="s">
        <v>1306</v>
      </c>
      <c r="AQ50" s="21"/>
      <c r="AR50" s="33"/>
      <c r="AS50" s="38" t="s">
        <v>1306</v>
      </c>
      <c r="AT50" s="72"/>
      <c r="AU50" s="72"/>
      <c r="AV50" s="16" t="e">
        <f t="shared" si="0"/>
        <v>#VALUE!</v>
      </c>
    </row>
    <row r="51" spans="1:48" ht="12.95" customHeight="1" x14ac:dyDescent="0.2">
      <c r="A51" s="7" t="s">
        <v>973</v>
      </c>
      <c r="B51" s="8" t="s">
        <v>913</v>
      </c>
      <c r="C51" s="9" t="s">
        <v>384</v>
      </c>
      <c r="D51" s="21" t="s">
        <v>679</v>
      </c>
      <c r="E51" s="20" t="s">
        <v>715</v>
      </c>
      <c r="F51" s="22"/>
      <c r="G51" s="10">
        <v>1</v>
      </c>
      <c r="H51" s="27">
        <v>2500</v>
      </c>
      <c r="I51" s="98"/>
      <c r="J51" s="37"/>
      <c r="K51" s="31" t="s">
        <v>1309</v>
      </c>
      <c r="L51" s="38" t="s">
        <v>1306</v>
      </c>
      <c r="M51" s="37"/>
      <c r="N51" s="31" t="s">
        <v>1309</v>
      </c>
      <c r="O51" s="38" t="s">
        <v>1306</v>
      </c>
      <c r="P51" s="37"/>
      <c r="Q51" s="31" t="s">
        <v>1309</v>
      </c>
      <c r="R51" s="38" t="s">
        <v>1306</v>
      </c>
      <c r="S51" s="37"/>
      <c r="T51" s="31" t="s">
        <v>1309</v>
      </c>
      <c r="U51" s="38" t="s">
        <v>1306</v>
      </c>
      <c r="V51" s="37"/>
      <c r="W51" s="31" t="s">
        <v>1309</v>
      </c>
      <c r="X51" s="38" t="s">
        <v>1306</v>
      </c>
      <c r="Y51" s="37"/>
      <c r="Z51" s="31" t="s">
        <v>1309</v>
      </c>
      <c r="AA51" s="38" t="s">
        <v>1306</v>
      </c>
      <c r="AB51" s="37"/>
      <c r="AC51" s="31" t="s">
        <v>1309</v>
      </c>
      <c r="AD51" s="38" t="s">
        <v>1306</v>
      </c>
      <c r="AE51" s="37"/>
      <c r="AF51" s="31" t="s">
        <v>1309</v>
      </c>
      <c r="AG51" s="38" t="s">
        <v>1306</v>
      </c>
      <c r="AH51" s="37"/>
      <c r="AI51" s="31" t="s">
        <v>1309</v>
      </c>
      <c r="AJ51" s="38" t="s">
        <v>1306</v>
      </c>
      <c r="AK51" s="37"/>
      <c r="AL51" s="31" t="s">
        <v>1309</v>
      </c>
      <c r="AM51" s="38" t="s">
        <v>1306</v>
      </c>
      <c r="AN51" s="37"/>
      <c r="AO51" s="31" t="s">
        <v>1309</v>
      </c>
      <c r="AP51" s="38" t="s">
        <v>1306</v>
      </c>
      <c r="AQ51" s="37"/>
      <c r="AR51" s="31" t="s">
        <v>1309</v>
      </c>
      <c r="AS51" s="38" t="s">
        <v>1306</v>
      </c>
      <c r="AT51" s="39"/>
      <c r="AU51" s="196"/>
      <c r="AV51" s="183">
        <f t="shared" si="0"/>
        <v>0</v>
      </c>
    </row>
    <row r="52" spans="1:48" ht="12.95" customHeight="1" x14ac:dyDescent="0.2">
      <c r="A52" s="7" t="s">
        <v>974</v>
      </c>
      <c r="B52" s="8" t="s">
        <v>911</v>
      </c>
      <c r="C52" s="10" t="s">
        <v>200</v>
      </c>
      <c r="D52" s="53" t="s">
        <v>657</v>
      </c>
      <c r="E52" s="53" t="s">
        <v>657</v>
      </c>
      <c r="F52" s="53" t="s">
        <v>657</v>
      </c>
      <c r="G52" s="53" t="s">
        <v>657</v>
      </c>
      <c r="H52" s="53" t="s">
        <v>657</v>
      </c>
      <c r="I52" s="53" t="s">
        <v>657</v>
      </c>
      <c r="J52" s="21"/>
      <c r="K52" s="33"/>
      <c r="L52" s="38" t="s">
        <v>1306</v>
      </c>
      <c r="M52" s="21"/>
      <c r="N52" s="33"/>
      <c r="O52" s="38" t="s">
        <v>1306</v>
      </c>
      <c r="P52" s="21"/>
      <c r="Q52" s="33"/>
      <c r="R52" s="38" t="s">
        <v>1306</v>
      </c>
      <c r="S52" s="21"/>
      <c r="T52" s="33"/>
      <c r="U52" s="38" t="s">
        <v>1306</v>
      </c>
      <c r="V52" s="21"/>
      <c r="W52" s="33"/>
      <c r="X52" s="38" t="s">
        <v>1306</v>
      </c>
      <c r="Y52" s="21"/>
      <c r="Z52" s="33"/>
      <c r="AA52" s="38" t="s">
        <v>1306</v>
      </c>
      <c r="AB52" s="21"/>
      <c r="AC52" s="33"/>
      <c r="AD52" s="38" t="s">
        <v>1306</v>
      </c>
      <c r="AE52" s="21"/>
      <c r="AF52" s="33"/>
      <c r="AG52" s="38" t="s">
        <v>1306</v>
      </c>
      <c r="AH52" s="21"/>
      <c r="AI52" s="33"/>
      <c r="AJ52" s="38" t="s">
        <v>1306</v>
      </c>
      <c r="AK52" s="21"/>
      <c r="AL52" s="33"/>
      <c r="AM52" s="38" t="s">
        <v>1306</v>
      </c>
      <c r="AN52" s="21"/>
      <c r="AO52" s="33"/>
      <c r="AP52" s="38" t="s">
        <v>1306</v>
      </c>
      <c r="AQ52" s="21"/>
      <c r="AR52" s="33"/>
      <c r="AS52" s="38" t="s">
        <v>1306</v>
      </c>
      <c r="AT52" s="72"/>
      <c r="AU52" s="72"/>
      <c r="AV52" s="16" t="e">
        <f t="shared" si="0"/>
        <v>#VALUE!</v>
      </c>
    </row>
    <row r="53" spans="1:48" ht="12.95" customHeight="1" x14ac:dyDescent="0.2">
      <c r="A53" s="7" t="s">
        <v>130</v>
      </c>
      <c r="B53" s="8" t="s">
        <v>913</v>
      </c>
      <c r="C53" s="10" t="s">
        <v>131</v>
      </c>
      <c r="D53" s="53" t="s">
        <v>657</v>
      </c>
      <c r="E53" s="53" t="s">
        <v>657</v>
      </c>
      <c r="F53" s="53" t="s">
        <v>657</v>
      </c>
      <c r="G53" s="53" t="s">
        <v>657</v>
      </c>
      <c r="H53" s="53" t="s">
        <v>657</v>
      </c>
      <c r="I53" s="53" t="s">
        <v>657</v>
      </c>
      <c r="J53" s="21"/>
      <c r="K53" s="33"/>
      <c r="L53" s="38" t="s">
        <v>1306</v>
      </c>
      <c r="M53" s="21"/>
      <c r="N53" s="33"/>
      <c r="O53" s="38" t="s">
        <v>1306</v>
      </c>
      <c r="P53" s="21"/>
      <c r="Q53" s="33"/>
      <c r="R53" s="38" t="s">
        <v>1306</v>
      </c>
      <c r="S53" s="21"/>
      <c r="T53" s="33"/>
      <c r="U53" s="38" t="s">
        <v>1306</v>
      </c>
      <c r="V53" s="21"/>
      <c r="W53" s="33"/>
      <c r="X53" s="38" t="s">
        <v>1306</v>
      </c>
      <c r="Y53" s="21"/>
      <c r="Z53" s="33"/>
      <c r="AA53" s="38" t="s">
        <v>1306</v>
      </c>
      <c r="AB53" s="21"/>
      <c r="AC53" s="33"/>
      <c r="AD53" s="38" t="s">
        <v>1306</v>
      </c>
      <c r="AE53" s="21"/>
      <c r="AF53" s="33"/>
      <c r="AG53" s="38" t="s">
        <v>1306</v>
      </c>
      <c r="AH53" s="21"/>
      <c r="AI53" s="33"/>
      <c r="AJ53" s="38" t="s">
        <v>1306</v>
      </c>
      <c r="AK53" s="21"/>
      <c r="AL53" s="33"/>
      <c r="AM53" s="38" t="s">
        <v>1306</v>
      </c>
      <c r="AN53" s="21"/>
      <c r="AO53" s="33"/>
      <c r="AP53" s="38" t="s">
        <v>1306</v>
      </c>
      <c r="AQ53" s="21"/>
      <c r="AR53" s="33"/>
      <c r="AS53" s="38" t="s">
        <v>1306</v>
      </c>
      <c r="AT53" s="72"/>
      <c r="AU53" s="72"/>
      <c r="AV53" s="16" t="e">
        <f t="shared" si="0"/>
        <v>#VALUE!</v>
      </c>
    </row>
    <row r="54" spans="1:48" ht="12.95" customHeight="1" x14ac:dyDescent="0.2">
      <c r="A54" s="7" t="s">
        <v>512</v>
      </c>
      <c r="B54" s="8" t="s">
        <v>912</v>
      </c>
      <c r="C54" s="9" t="s">
        <v>513</v>
      </c>
      <c r="D54" s="21" t="s">
        <v>680</v>
      </c>
      <c r="E54" s="20" t="s">
        <v>716</v>
      </c>
      <c r="F54" s="22"/>
      <c r="G54" s="10">
        <v>1</v>
      </c>
      <c r="H54" s="27">
        <v>2500</v>
      </c>
      <c r="I54" s="98"/>
      <c r="J54" s="37"/>
      <c r="K54" s="31" t="s">
        <v>1309</v>
      </c>
      <c r="L54" s="38" t="s">
        <v>1306</v>
      </c>
      <c r="M54" s="37"/>
      <c r="N54" s="31" t="s">
        <v>1309</v>
      </c>
      <c r="O54" s="38" t="s">
        <v>1306</v>
      </c>
      <c r="P54" s="37"/>
      <c r="Q54" s="31" t="s">
        <v>1309</v>
      </c>
      <c r="R54" s="38" t="s">
        <v>1306</v>
      </c>
      <c r="S54" s="37"/>
      <c r="T54" s="31" t="s">
        <v>1309</v>
      </c>
      <c r="U54" s="38" t="s">
        <v>1306</v>
      </c>
      <c r="V54" s="37"/>
      <c r="W54" s="31" t="s">
        <v>1309</v>
      </c>
      <c r="X54" s="38" t="s">
        <v>1306</v>
      </c>
      <c r="Y54" s="37"/>
      <c r="Z54" s="31" t="s">
        <v>1309</v>
      </c>
      <c r="AA54" s="38" t="s">
        <v>1306</v>
      </c>
      <c r="AB54" s="37"/>
      <c r="AC54" s="31" t="s">
        <v>1309</v>
      </c>
      <c r="AD54" s="38" t="s">
        <v>1306</v>
      </c>
      <c r="AE54" s="37"/>
      <c r="AF54" s="31" t="s">
        <v>1309</v>
      </c>
      <c r="AG54" s="38" t="s">
        <v>1306</v>
      </c>
      <c r="AH54" s="37"/>
      <c r="AI54" s="31" t="s">
        <v>1309</v>
      </c>
      <c r="AJ54" s="38" t="s">
        <v>1306</v>
      </c>
      <c r="AK54" s="37"/>
      <c r="AL54" s="31" t="s">
        <v>1309</v>
      </c>
      <c r="AM54" s="38" t="s">
        <v>1306</v>
      </c>
      <c r="AN54" s="37"/>
      <c r="AO54" s="31" t="s">
        <v>1309</v>
      </c>
      <c r="AP54" s="38" t="s">
        <v>1306</v>
      </c>
      <c r="AQ54" s="37"/>
      <c r="AR54" s="31" t="s">
        <v>1309</v>
      </c>
      <c r="AS54" s="38" t="s">
        <v>1306</v>
      </c>
      <c r="AT54" s="39"/>
      <c r="AU54" s="196"/>
      <c r="AV54" s="183">
        <f t="shared" si="0"/>
        <v>0</v>
      </c>
    </row>
    <row r="55" spans="1:48" ht="12.95" customHeight="1" x14ac:dyDescent="0.2">
      <c r="A55" s="7" t="s">
        <v>32</v>
      </c>
      <c r="B55" s="8" t="s">
        <v>911</v>
      </c>
      <c r="C55" s="10" t="s">
        <v>33</v>
      </c>
      <c r="D55" s="53" t="s">
        <v>657</v>
      </c>
      <c r="E55" s="53" t="s">
        <v>657</v>
      </c>
      <c r="F55" s="53" t="s">
        <v>657</v>
      </c>
      <c r="G55" s="53" t="s">
        <v>657</v>
      </c>
      <c r="H55" s="53" t="s">
        <v>657</v>
      </c>
      <c r="I55" s="53" t="s">
        <v>657</v>
      </c>
      <c r="J55" s="21"/>
      <c r="K55" s="33"/>
      <c r="L55" s="38" t="s">
        <v>1306</v>
      </c>
      <c r="M55" s="21"/>
      <c r="N55" s="33"/>
      <c r="O55" s="38" t="s">
        <v>1306</v>
      </c>
      <c r="P55" s="21"/>
      <c r="Q55" s="33"/>
      <c r="R55" s="38" t="s">
        <v>1306</v>
      </c>
      <c r="S55" s="21"/>
      <c r="T55" s="33"/>
      <c r="U55" s="38" t="s">
        <v>1306</v>
      </c>
      <c r="V55" s="21"/>
      <c r="W55" s="33"/>
      <c r="X55" s="38" t="s">
        <v>1306</v>
      </c>
      <c r="Y55" s="21"/>
      <c r="Z55" s="33"/>
      <c r="AA55" s="38" t="s">
        <v>1306</v>
      </c>
      <c r="AB55" s="21"/>
      <c r="AC55" s="33"/>
      <c r="AD55" s="38" t="s">
        <v>1306</v>
      </c>
      <c r="AE55" s="21"/>
      <c r="AF55" s="33"/>
      <c r="AG55" s="38" t="s">
        <v>1306</v>
      </c>
      <c r="AH55" s="21"/>
      <c r="AI55" s="33"/>
      <c r="AJ55" s="38" t="s">
        <v>1306</v>
      </c>
      <c r="AK55" s="21"/>
      <c r="AL55" s="33"/>
      <c r="AM55" s="38" t="s">
        <v>1306</v>
      </c>
      <c r="AN55" s="21"/>
      <c r="AO55" s="33"/>
      <c r="AP55" s="38" t="s">
        <v>1306</v>
      </c>
      <c r="AQ55" s="21"/>
      <c r="AR55" s="33"/>
      <c r="AS55" s="38" t="s">
        <v>1306</v>
      </c>
      <c r="AT55" s="72"/>
      <c r="AU55" s="72"/>
      <c r="AV55" s="16" t="e">
        <f t="shared" si="0"/>
        <v>#VALUE!</v>
      </c>
    </row>
    <row r="56" spans="1:48" ht="12.95" customHeight="1" x14ac:dyDescent="0.2">
      <c r="A56" s="7" t="s">
        <v>542</v>
      </c>
      <c r="B56" s="8" t="s">
        <v>918</v>
      </c>
      <c r="C56" s="9" t="s">
        <v>543</v>
      </c>
      <c r="D56" s="21" t="s">
        <v>665</v>
      </c>
      <c r="E56" s="20" t="s">
        <v>717</v>
      </c>
      <c r="F56" s="22"/>
      <c r="G56" s="10">
        <v>1</v>
      </c>
      <c r="H56" s="27">
        <v>2500</v>
      </c>
      <c r="I56" s="98"/>
      <c r="J56" s="37"/>
      <c r="K56" s="31" t="s">
        <v>1309</v>
      </c>
      <c r="L56" s="38" t="s">
        <v>1306</v>
      </c>
      <c r="M56" s="37"/>
      <c r="N56" s="31" t="s">
        <v>1309</v>
      </c>
      <c r="O56" s="38" t="s">
        <v>1306</v>
      </c>
      <c r="P56" s="37"/>
      <c r="Q56" s="31" t="s">
        <v>1309</v>
      </c>
      <c r="R56" s="38" t="s">
        <v>1306</v>
      </c>
      <c r="S56" s="37"/>
      <c r="T56" s="31" t="s">
        <v>1309</v>
      </c>
      <c r="U56" s="38" t="s">
        <v>1306</v>
      </c>
      <c r="V56" s="37"/>
      <c r="W56" s="31" t="s">
        <v>1309</v>
      </c>
      <c r="X56" s="38" t="s">
        <v>1306</v>
      </c>
      <c r="Y56" s="37"/>
      <c r="Z56" s="31" t="s">
        <v>1309</v>
      </c>
      <c r="AA56" s="38" t="s">
        <v>1306</v>
      </c>
      <c r="AB56" s="37"/>
      <c r="AC56" s="31" t="s">
        <v>1309</v>
      </c>
      <c r="AD56" s="38" t="s">
        <v>1306</v>
      </c>
      <c r="AE56" s="37"/>
      <c r="AF56" s="31" t="s">
        <v>1309</v>
      </c>
      <c r="AG56" s="38" t="s">
        <v>1306</v>
      </c>
      <c r="AH56" s="37"/>
      <c r="AI56" s="31" t="s">
        <v>1309</v>
      </c>
      <c r="AJ56" s="38" t="s">
        <v>1306</v>
      </c>
      <c r="AK56" s="37"/>
      <c r="AL56" s="31" t="s">
        <v>1309</v>
      </c>
      <c r="AM56" s="38" t="s">
        <v>1306</v>
      </c>
      <c r="AN56" s="37"/>
      <c r="AO56" s="31" t="s">
        <v>1309</v>
      </c>
      <c r="AP56" s="38" t="s">
        <v>1306</v>
      </c>
      <c r="AQ56" s="37"/>
      <c r="AR56" s="31" t="s">
        <v>1309</v>
      </c>
      <c r="AS56" s="38" t="s">
        <v>1306</v>
      </c>
      <c r="AT56" s="39"/>
      <c r="AU56" s="196"/>
      <c r="AV56" s="183">
        <f t="shared" si="0"/>
        <v>0</v>
      </c>
    </row>
    <row r="57" spans="1:48" ht="12.95" customHeight="1" x14ac:dyDescent="0.2">
      <c r="A57" s="7" t="s">
        <v>266</v>
      </c>
      <c r="B57" s="8" t="s">
        <v>910</v>
      </c>
      <c r="C57" s="10" t="s">
        <v>267</v>
      </c>
      <c r="D57" s="53" t="s">
        <v>657</v>
      </c>
      <c r="E57" s="53" t="s">
        <v>657</v>
      </c>
      <c r="F57" s="53" t="s">
        <v>657</v>
      </c>
      <c r="G57" s="53" t="s">
        <v>657</v>
      </c>
      <c r="H57" s="53" t="s">
        <v>657</v>
      </c>
      <c r="I57" s="53" t="s">
        <v>657</v>
      </c>
      <c r="J57" s="21"/>
      <c r="K57" s="33"/>
      <c r="L57" s="38" t="s">
        <v>1306</v>
      </c>
      <c r="M57" s="21"/>
      <c r="N57" s="33"/>
      <c r="O57" s="38" t="s">
        <v>1306</v>
      </c>
      <c r="P57" s="21"/>
      <c r="Q57" s="33"/>
      <c r="R57" s="38" t="s">
        <v>1306</v>
      </c>
      <c r="S57" s="21"/>
      <c r="T57" s="33"/>
      <c r="U57" s="38" t="s">
        <v>1306</v>
      </c>
      <c r="V57" s="21"/>
      <c r="W57" s="33"/>
      <c r="X57" s="38" t="s">
        <v>1306</v>
      </c>
      <c r="Y57" s="21"/>
      <c r="Z57" s="33"/>
      <c r="AA57" s="38" t="s">
        <v>1306</v>
      </c>
      <c r="AB57" s="21"/>
      <c r="AC57" s="33"/>
      <c r="AD57" s="38" t="s">
        <v>1306</v>
      </c>
      <c r="AE57" s="21"/>
      <c r="AF57" s="33"/>
      <c r="AG57" s="38" t="s">
        <v>1306</v>
      </c>
      <c r="AH57" s="21"/>
      <c r="AI57" s="33"/>
      <c r="AJ57" s="38" t="s">
        <v>1306</v>
      </c>
      <c r="AK57" s="21"/>
      <c r="AL57" s="33"/>
      <c r="AM57" s="38" t="s">
        <v>1306</v>
      </c>
      <c r="AN57" s="21"/>
      <c r="AO57" s="33"/>
      <c r="AP57" s="38" t="s">
        <v>1306</v>
      </c>
      <c r="AQ57" s="21"/>
      <c r="AR57" s="33"/>
      <c r="AS57" s="38" t="s">
        <v>1306</v>
      </c>
      <c r="AT57" s="72"/>
      <c r="AU57" s="72"/>
      <c r="AV57" s="16" t="e">
        <f t="shared" si="0"/>
        <v>#VALUE!</v>
      </c>
    </row>
    <row r="58" spans="1:48" ht="12.95" customHeight="1" x14ac:dyDescent="0.2">
      <c r="A58" s="7" t="s">
        <v>594</v>
      </c>
      <c r="B58" s="8" t="s">
        <v>915</v>
      </c>
      <c r="C58" s="9" t="s">
        <v>595</v>
      </c>
      <c r="D58" s="53" t="s">
        <v>657</v>
      </c>
      <c r="E58" s="53" t="s">
        <v>657</v>
      </c>
      <c r="F58" s="53" t="s">
        <v>657</v>
      </c>
      <c r="G58" s="53" t="s">
        <v>657</v>
      </c>
      <c r="H58" s="53" t="s">
        <v>657</v>
      </c>
      <c r="I58" s="53" t="s">
        <v>657</v>
      </c>
      <c r="J58" s="21"/>
      <c r="K58" s="33"/>
      <c r="L58" s="38" t="s">
        <v>1306</v>
      </c>
      <c r="M58" s="21"/>
      <c r="N58" s="33"/>
      <c r="O58" s="38" t="s">
        <v>1306</v>
      </c>
      <c r="P58" s="21"/>
      <c r="Q58" s="33"/>
      <c r="R58" s="38" t="s">
        <v>1306</v>
      </c>
      <c r="S58" s="21"/>
      <c r="T58" s="33"/>
      <c r="U58" s="38" t="s">
        <v>1306</v>
      </c>
      <c r="V58" s="21"/>
      <c r="W58" s="33"/>
      <c r="X58" s="38" t="s">
        <v>1306</v>
      </c>
      <c r="Y58" s="21"/>
      <c r="Z58" s="33"/>
      <c r="AA58" s="38" t="s">
        <v>1306</v>
      </c>
      <c r="AB58" s="21"/>
      <c r="AC58" s="33"/>
      <c r="AD58" s="38" t="s">
        <v>1306</v>
      </c>
      <c r="AE58" s="21"/>
      <c r="AF58" s="33"/>
      <c r="AG58" s="38" t="s">
        <v>1306</v>
      </c>
      <c r="AH58" s="21"/>
      <c r="AI58" s="33"/>
      <c r="AJ58" s="38" t="s">
        <v>1306</v>
      </c>
      <c r="AK58" s="21"/>
      <c r="AL58" s="33"/>
      <c r="AM58" s="38" t="s">
        <v>1306</v>
      </c>
      <c r="AN58" s="21"/>
      <c r="AO58" s="33"/>
      <c r="AP58" s="38" t="s">
        <v>1306</v>
      </c>
      <c r="AQ58" s="21"/>
      <c r="AR58" s="33"/>
      <c r="AS58" s="38" t="s">
        <v>1306</v>
      </c>
      <c r="AT58" s="72"/>
      <c r="AU58" s="72"/>
      <c r="AV58" s="16" t="e">
        <f t="shared" si="0"/>
        <v>#VALUE!</v>
      </c>
    </row>
    <row r="59" spans="1:48" ht="12.95" customHeight="1" x14ac:dyDescent="0.2">
      <c r="A59" s="7" t="s">
        <v>55</v>
      </c>
      <c r="B59" s="8" t="s">
        <v>909</v>
      </c>
      <c r="C59" s="10" t="s">
        <v>56</v>
      </c>
      <c r="D59" s="21" t="s">
        <v>681</v>
      </c>
      <c r="E59" s="23" t="s">
        <v>718</v>
      </c>
      <c r="F59" s="22"/>
      <c r="G59" s="10">
        <v>1</v>
      </c>
      <c r="H59" s="27">
        <v>2500</v>
      </c>
      <c r="I59" s="98"/>
      <c r="J59" s="37"/>
      <c r="K59" s="31" t="s">
        <v>1309</v>
      </c>
      <c r="L59" s="38" t="s">
        <v>1306</v>
      </c>
      <c r="M59" s="37"/>
      <c r="N59" s="31" t="s">
        <v>1309</v>
      </c>
      <c r="O59" s="38" t="s">
        <v>1306</v>
      </c>
      <c r="P59" s="37"/>
      <c r="Q59" s="31" t="s">
        <v>1309</v>
      </c>
      <c r="R59" s="38" t="s">
        <v>1306</v>
      </c>
      <c r="S59" s="37"/>
      <c r="T59" s="31" t="s">
        <v>1309</v>
      </c>
      <c r="U59" s="38" t="s">
        <v>1306</v>
      </c>
      <c r="V59" s="37"/>
      <c r="W59" s="31" t="s">
        <v>1309</v>
      </c>
      <c r="X59" s="38" t="s">
        <v>1306</v>
      </c>
      <c r="Y59" s="37"/>
      <c r="Z59" s="31" t="s">
        <v>1309</v>
      </c>
      <c r="AA59" s="38" t="s">
        <v>1306</v>
      </c>
      <c r="AB59" s="37"/>
      <c r="AC59" s="31" t="s">
        <v>1309</v>
      </c>
      <c r="AD59" s="38" t="s">
        <v>1306</v>
      </c>
      <c r="AE59" s="37"/>
      <c r="AF59" s="31" t="s">
        <v>1309</v>
      </c>
      <c r="AG59" s="38" t="s">
        <v>1306</v>
      </c>
      <c r="AH59" s="37"/>
      <c r="AI59" s="31" t="s">
        <v>1309</v>
      </c>
      <c r="AJ59" s="38" t="s">
        <v>1306</v>
      </c>
      <c r="AK59" s="37"/>
      <c r="AL59" s="31" t="s">
        <v>1309</v>
      </c>
      <c r="AM59" s="38" t="s">
        <v>1306</v>
      </c>
      <c r="AN59" s="37"/>
      <c r="AO59" s="31" t="s">
        <v>1309</v>
      </c>
      <c r="AP59" s="38" t="s">
        <v>1306</v>
      </c>
      <c r="AQ59" s="37"/>
      <c r="AR59" s="31" t="s">
        <v>1309</v>
      </c>
      <c r="AS59" s="38" t="s">
        <v>1306</v>
      </c>
      <c r="AT59" s="39"/>
      <c r="AU59" s="196"/>
      <c r="AV59" s="183">
        <f t="shared" si="0"/>
        <v>0</v>
      </c>
    </row>
    <row r="60" spans="1:48" ht="12.95" customHeight="1" x14ac:dyDescent="0.2">
      <c r="A60" s="7" t="s">
        <v>415</v>
      </c>
      <c r="B60" s="8" t="s">
        <v>911</v>
      </c>
      <c r="C60" s="9" t="s">
        <v>416</v>
      </c>
      <c r="D60" s="53" t="s">
        <v>657</v>
      </c>
      <c r="E60" s="53" t="s">
        <v>657</v>
      </c>
      <c r="F60" s="53" t="s">
        <v>657</v>
      </c>
      <c r="G60" s="53" t="s">
        <v>657</v>
      </c>
      <c r="H60" s="53" t="s">
        <v>657</v>
      </c>
      <c r="I60" s="53" t="s">
        <v>657</v>
      </c>
      <c r="J60" s="21"/>
      <c r="K60" s="33"/>
      <c r="L60" s="38" t="s">
        <v>1306</v>
      </c>
      <c r="M60" s="21"/>
      <c r="N60" s="33"/>
      <c r="O60" s="38" t="s">
        <v>1306</v>
      </c>
      <c r="P60" s="21"/>
      <c r="Q60" s="33"/>
      <c r="R60" s="38" t="s">
        <v>1306</v>
      </c>
      <c r="S60" s="21"/>
      <c r="T60" s="33"/>
      <c r="U60" s="38" t="s">
        <v>1306</v>
      </c>
      <c r="V60" s="21"/>
      <c r="W60" s="33"/>
      <c r="X60" s="38" t="s">
        <v>1306</v>
      </c>
      <c r="Y60" s="21"/>
      <c r="Z60" s="33"/>
      <c r="AA60" s="38" t="s">
        <v>1306</v>
      </c>
      <c r="AB60" s="21"/>
      <c r="AC60" s="33"/>
      <c r="AD60" s="38" t="s">
        <v>1306</v>
      </c>
      <c r="AE60" s="21"/>
      <c r="AF60" s="33"/>
      <c r="AG60" s="38" t="s">
        <v>1306</v>
      </c>
      <c r="AH60" s="21"/>
      <c r="AI60" s="33"/>
      <c r="AJ60" s="38" t="s">
        <v>1306</v>
      </c>
      <c r="AK60" s="21"/>
      <c r="AL60" s="33"/>
      <c r="AM60" s="38" t="s">
        <v>1306</v>
      </c>
      <c r="AN60" s="21"/>
      <c r="AO60" s="33"/>
      <c r="AP60" s="38" t="s">
        <v>1306</v>
      </c>
      <c r="AQ60" s="21"/>
      <c r="AR60" s="33"/>
      <c r="AS60" s="38" t="s">
        <v>1306</v>
      </c>
      <c r="AT60" s="72"/>
      <c r="AU60" s="72"/>
      <c r="AV60" s="16" t="e">
        <f t="shared" si="0"/>
        <v>#VALUE!</v>
      </c>
    </row>
    <row r="61" spans="1:48" ht="12.95" customHeight="1" x14ac:dyDescent="0.2">
      <c r="A61" s="7" t="s">
        <v>548</v>
      </c>
      <c r="B61" s="8" t="s">
        <v>914</v>
      </c>
      <c r="C61" s="9" t="s">
        <v>549</v>
      </c>
      <c r="D61" s="53" t="s">
        <v>657</v>
      </c>
      <c r="E61" s="53" t="s">
        <v>657</v>
      </c>
      <c r="F61" s="53" t="s">
        <v>657</v>
      </c>
      <c r="G61" s="53" t="s">
        <v>657</v>
      </c>
      <c r="H61" s="53" t="s">
        <v>657</v>
      </c>
      <c r="I61" s="53" t="s">
        <v>657</v>
      </c>
      <c r="J61" s="21"/>
      <c r="K61" s="33"/>
      <c r="L61" s="38" t="s">
        <v>1306</v>
      </c>
      <c r="M61" s="21"/>
      <c r="N61" s="33"/>
      <c r="O61" s="38" t="s">
        <v>1306</v>
      </c>
      <c r="P61" s="21"/>
      <c r="Q61" s="33"/>
      <c r="R61" s="38" t="s">
        <v>1306</v>
      </c>
      <c r="S61" s="21"/>
      <c r="T61" s="33"/>
      <c r="U61" s="38" t="s">
        <v>1306</v>
      </c>
      <c r="V61" s="21"/>
      <c r="W61" s="33"/>
      <c r="X61" s="38" t="s">
        <v>1306</v>
      </c>
      <c r="Y61" s="21"/>
      <c r="Z61" s="33"/>
      <c r="AA61" s="38" t="s">
        <v>1306</v>
      </c>
      <c r="AB61" s="21"/>
      <c r="AC61" s="33"/>
      <c r="AD61" s="38" t="s">
        <v>1306</v>
      </c>
      <c r="AE61" s="21"/>
      <c r="AF61" s="33"/>
      <c r="AG61" s="38" t="s">
        <v>1306</v>
      </c>
      <c r="AH61" s="21"/>
      <c r="AI61" s="33"/>
      <c r="AJ61" s="38" t="s">
        <v>1306</v>
      </c>
      <c r="AK61" s="21"/>
      <c r="AL61" s="33"/>
      <c r="AM61" s="38" t="s">
        <v>1306</v>
      </c>
      <c r="AN61" s="21"/>
      <c r="AO61" s="33"/>
      <c r="AP61" s="38" t="s">
        <v>1306</v>
      </c>
      <c r="AQ61" s="21"/>
      <c r="AR61" s="33"/>
      <c r="AS61" s="38" t="s">
        <v>1306</v>
      </c>
      <c r="AT61" s="72"/>
      <c r="AU61" s="72"/>
      <c r="AV61" s="16" t="e">
        <f t="shared" si="0"/>
        <v>#VALUE!</v>
      </c>
    </row>
    <row r="62" spans="1:48" ht="12.95" customHeight="1" x14ac:dyDescent="0.2">
      <c r="A62" s="7" t="s">
        <v>975</v>
      </c>
      <c r="B62" s="8" t="s">
        <v>918</v>
      </c>
      <c r="C62" s="9" t="s">
        <v>380</v>
      </c>
      <c r="D62" s="53" t="s">
        <v>657</v>
      </c>
      <c r="E62" s="53" t="s">
        <v>657</v>
      </c>
      <c r="F62" s="53" t="s">
        <v>657</v>
      </c>
      <c r="G62" s="53" t="s">
        <v>657</v>
      </c>
      <c r="H62" s="53" t="s">
        <v>657</v>
      </c>
      <c r="I62" s="53" t="s">
        <v>657</v>
      </c>
      <c r="J62" s="21"/>
      <c r="K62" s="33"/>
      <c r="L62" s="38" t="s">
        <v>1306</v>
      </c>
      <c r="M62" s="21"/>
      <c r="N62" s="33"/>
      <c r="O62" s="38" t="s">
        <v>1306</v>
      </c>
      <c r="P62" s="21"/>
      <c r="Q62" s="33"/>
      <c r="R62" s="38" t="s">
        <v>1306</v>
      </c>
      <c r="S62" s="21"/>
      <c r="T62" s="33"/>
      <c r="U62" s="38" t="s">
        <v>1306</v>
      </c>
      <c r="V62" s="21"/>
      <c r="W62" s="33"/>
      <c r="X62" s="38" t="s">
        <v>1306</v>
      </c>
      <c r="Y62" s="21"/>
      <c r="Z62" s="33"/>
      <c r="AA62" s="38" t="s">
        <v>1306</v>
      </c>
      <c r="AB62" s="21"/>
      <c r="AC62" s="33"/>
      <c r="AD62" s="38" t="s">
        <v>1306</v>
      </c>
      <c r="AE62" s="21"/>
      <c r="AF62" s="33"/>
      <c r="AG62" s="38" t="s">
        <v>1306</v>
      </c>
      <c r="AH62" s="21"/>
      <c r="AI62" s="33"/>
      <c r="AJ62" s="38" t="s">
        <v>1306</v>
      </c>
      <c r="AK62" s="21"/>
      <c r="AL62" s="33"/>
      <c r="AM62" s="38" t="s">
        <v>1306</v>
      </c>
      <c r="AN62" s="21"/>
      <c r="AO62" s="33"/>
      <c r="AP62" s="38" t="s">
        <v>1306</v>
      </c>
      <c r="AQ62" s="21"/>
      <c r="AR62" s="33"/>
      <c r="AS62" s="38" t="s">
        <v>1306</v>
      </c>
      <c r="AT62" s="72"/>
      <c r="AU62" s="72"/>
      <c r="AV62" s="16" t="e">
        <f t="shared" si="0"/>
        <v>#VALUE!</v>
      </c>
    </row>
    <row r="63" spans="1:48" ht="12.95" customHeight="1" x14ac:dyDescent="0.2">
      <c r="A63" s="7" t="s">
        <v>976</v>
      </c>
      <c r="B63" s="8" t="s">
        <v>906</v>
      </c>
      <c r="C63" s="46" t="s">
        <v>1015</v>
      </c>
      <c r="D63" s="21" t="s">
        <v>1300</v>
      </c>
      <c r="E63" s="53" t="s">
        <v>1301</v>
      </c>
      <c r="F63" s="22"/>
      <c r="G63" s="53">
        <v>1</v>
      </c>
      <c r="H63" s="27">
        <v>10000</v>
      </c>
      <c r="I63" s="182"/>
      <c r="J63" s="37"/>
      <c r="K63" s="31" t="s">
        <v>1309</v>
      </c>
      <c r="L63" s="38" t="s">
        <v>1306</v>
      </c>
      <c r="M63" s="37"/>
      <c r="N63" s="31" t="s">
        <v>1309</v>
      </c>
      <c r="O63" s="38" t="s">
        <v>1306</v>
      </c>
      <c r="P63" s="37"/>
      <c r="Q63" s="31" t="s">
        <v>1309</v>
      </c>
      <c r="R63" s="38" t="s">
        <v>1306</v>
      </c>
      <c r="S63" s="37"/>
      <c r="T63" s="31" t="s">
        <v>1309</v>
      </c>
      <c r="U63" s="38" t="s">
        <v>1306</v>
      </c>
      <c r="V63" s="37"/>
      <c r="W63" s="31" t="s">
        <v>1309</v>
      </c>
      <c r="X63" s="38" t="s">
        <v>1306</v>
      </c>
      <c r="Y63" s="37"/>
      <c r="Z63" s="31" t="s">
        <v>1309</v>
      </c>
      <c r="AA63" s="38" t="s">
        <v>1306</v>
      </c>
      <c r="AB63" s="37"/>
      <c r="AC63" s="31" t="s">
        <v>1309</v>
      </c>
      <c r="AD63" s="38" t="s">
        <v>1306</v>
      </c>
      <c r="AE63" s="37"/>
      <c r="AF63" s="31" t="s">
        <v>1309</v>
      </c>
      <c r="AG63" s="38" t="s">
        <v>1306</v>
      </c>
      <c r="AH63" s="37"/>
      <c r="AI63" s="31" t="s">
        <v>1309</v>
      </c>
      <c r="AJ63" s="38" t="s">
        <v>1306</v>
      </c>
      <c r="AK63" s="37"/>
      <c r="AL63" s="31" t="s">
        <v>1309</v>
      </c>
      <c r="AM63" s="38" t="s">
        <v>1306</v>
      </c>
      <c r="AN63" s="37"/>
      <c r="AO63" s="31" t="s">
        <v>1309</v>
      </c>
      <c r="AP63" s="38" t="s">
        <v>1306</v>
      </c>
      <c r="AQ63" s="37"/>
      <c r="AR63" s="31" t="s">
        <v>1309</v>
      </c>
      <c r="AS63" s="38" t="s">
        <v>1306</v>
      </c>
      <c r="AT63" s="39"/>
      <c r="AU63" s="196"/>
      <c r="AV63" s="183">
        <f t="shared" si="0"/>
        <v>0</v>
      </c>
    </row>
    <row r="64" spans="1:48" ht="12.95" customHeight="1" x14ac:dyDescent="0.2">
      <c r="A64" s="7" t="s">
        <v>349</v>
      </c>
      <c r="B64" s="8" t="s">
        <v>913</v>
      </c>
      <c r="C64" s="10" t="s">
        <v>350</v>
      </c>
      <c r="D64" s="21" t="s">
        <v>682</v>
      </c>
      <c r="E64" s="20" t="s">
        <v>719</v>
      </c>
      <c r="F64" s="22"/>
      <c r="G64" s="10">
        <v>1</v>
      </c>
      <c r="H64" s="27">
        <v>2500</v>
      </c>
      <c r="I64" s="98"/>
      <c r="J64" s="37"/>
      <c r="K64" s="31" t="s">
        <v>1309</v>
      </c>
      <c r="L64" s="38" t="s">
        <v>1306</v>
      </c>
      <c r="M64" s="37"/>
      <c r="N64" s="31" t="s">
        <v>1309</v>
      </c>
      <c r="O64" s="38" t="s">
        <v>1306</v>
      </c>
      <c r="P64" s="37"/>
      <c r="Q64" s="31" t="s">
        <v>1309</v>
      </c>
      <c r="R64" s="38" t="s">
        <v>1306</v>
      </c>
      <c r="S64" s="37"/>
      <c r="T64" s="31" t="s">
        <v>1309</v>
      </c>
      <c r="U64" s="38" t="s">
        <v>1306</v>
      </c>
      <c r="V64" s="37"/>
      <c r="W64" s="31" t="s">
        <v>1309</v>
      </c>
      <c r="X64" s="38" t="s">
        <v>1306</v>
      </c>
      <c r="Y64" s="37"/>
      <c r="Z64" s="31" t="s">
        <v>1309</v>
      </c>
      <c r="AA64" s="38" t="s">
        <v>1306</v>
      </c>
      <c r="AB64" s="37"/>
      <c r="AC64" s="31" t="s">
        <v>1309</v>
      </c>
      <c r="AD64" s="38" t="s">
        <v>1306</v>
      </c>
      <c r="AE64" s="37"/>
      <c r="AF64" s="31" t="s">
        <v>1309</v>
      </c>
      <c r="AG64" s="38" t="s">
        <v>1306</v>
      </c>
      <c r="AH64" s="37"/>
      <c r="AI64" s="31" t="s">
        <v>1309</v>
      </c>
      <c r="AJ64" s="38" t="s">
        <v>1306</v>
      </c>
      <c r="AK64" s="37"/>
      <c r="AL64" s="31" t="s">
        <v>1309</v>
      </c>
      <c r="AM64" s="38" t="s">
        <v>1306</v>
      </c>
      <c r="AN64" s="37"/>
      <c r="AO64" s="31" t="s">
        <v>1309</v>
      </c>
      <c r="AP64" s="38" t="s">
        <v>1306</v>
      </c>
      <c r="AQ64" s="37"/>
      <c r="AR64" s="31" t="s">
        <v>1309</v>
      </c>
      <c r="AS64" s="38" t="s">
        <v>1306</v>
      </c>
      <c r="AT64" s="39"/>
      <c r="AU64" s="196"/>
      <c r="AV64" s="183">
        <f t="shared" si="0"/>
        <v>0</v>
      </c>
    </row>
    <row r="65" spans="1:48" ht="12.95" customHeight="1" x14ac:dyDescent="0.2">
      <c r="A65" s="7" t="s">
        <v>611</v>
      </c>
      <c r="B65" s="8" t="s">
        <v>907</v>
      </c>
      <c r="C65" s="9" t="s">
        <v>612</v>
      </c>
      <c r="D65" s="53" t="s">
        <v>657</v>
      </c>
      <c r="E65" s="53" t="s">
        <v>657</v>
      </c>
      <c r="F65" s="53" t="s">
        <v>657</v>
      </c>
      <c r="G65" s="53" t="s">
        <v>657</v>
      </c>
      <c r="H65" s="53" t="s">
        <v>657</v>
      </c>
      <c r="I65" s="53" t="s">
        <v>657</v>
      </c>
      <c r="J65" s="21"/>
      <c r="K65" s="33"/>
      <c r="L65" s="38" t="s">
        <v>1306</v>
      </c>
      <c r="M65" s="21"/>
      <c r="N65" s="33"/>
      <c r="O65" s="38" t="s">
        <v>1306</v>
      </c>
      <c r="P65" s="21"/>
      <c r="Q65" s="33"/>
      <c r="R65" s="38" t="s">
        <v>1306</v>
      </c>
      <c r="S65" s="21"/>
      <c r="T65" s="33"/>
      <c r="U65" s="38" t="s">
        <v>1306</v>
      </c>
      <c r="V65" s="21"/>
      <c r="W65" s="33"/>
      <c r="X65" s="38" t="s">
        <v>1306</v>
      </c>
      <c r="Y65" s="21"/>
      <c r="Z65" s="33"/>
      <c r="AA65" s="38" t="s">
        <v>1306</v>
      </c>
      <c r="AB65" s="21"/>
      <c r="AC65" s="33"/>
      <c r="AD65" s="38" t="s">
        <v>1306</v>
      </c>
      <c r="AE65" s="21"/>
      <c r="AF65" s="33"/>
      <c r="AG65" s="38" t="s">
        <v>1306</v>
      </c>
      <c r="AH65" s="21"/>
      <c r="AI65" s="33"/>
      <c r="AJ65" s="38" t="s">
        <v>1306</v>
      </c>
      <c r="AK65" s="21"/>
      <c r="AL65" s="33"/>
      <c r="AM65" s="38" t="s">
        <v>1306</v>
      </c>
      <c r="AN65" s="21"/>
      <c r="AO65" s="33"/>
      <c r="AP65" s="38" t="s">
        <v>1306</v>
      </c>
      <c r="AQ65" s="21"/>
      <c r="AR65" s="33"/>
      <c r="AS65" s="38" t="s">
        <v>1306</v>
      </c>
      <c r="AT65" s="72"/>
      <c r="AU65" s="72"/>
      <c r="AV65" s="16" t="e">
        <f t="shared" si="0"/>
        <v>#VALUE!</v>
      </c>
    </row>
    <row r="66" spans="1:48" ht="12.95" customHeight="1" x14ac:dyDescent="0.2">
      <c r="A66" s="7" t="s">
        <v>437</v>
      </c>
      <c r="B66" s="8" t="s">
        <v>917</v>
      </c>
      <c r="C66" s="9" t="s">
        <v>438</v>
      </c>
      <c r="D66" s="53" t="s">
        <v>657</v>
      </c>
      <c r="E66" s="53" t="s">
        <v>657</v>
      </c>
      <c r="F66" s="53" t="s">
        <v>657</v>
      </c>
      <c r="G66" s="53" t="s">
        <v>657</v>
      </c>
      <c r="H66" s="53" t="s">
        <v>657</v>
      </c>
      <c r="I66" s="53" t="s">
        <v>657</v>
      </c>
      <c r="J66" s="21"/>
      <c r="K66" s="33"/>
      <c r="L66" s="38" t="s">
        <v>1306</v>
      </c>
      <c r="M66" s="21"/>
      <c r="N66" s="33"/>
      <c r="O66" s="38" t="s">
        <v>1306</v>
      </c>
      <c r="P66" s="21"/>
      <c r="Q66" s="33"/>
      <c r="R66" s="38" t="s">
        <v>1306</v>
      </c>
      <c r="S66" s="21"/>
      <c r="T66" s="33"/>
      <c r="U66" s="38" t="s">
        <v>1306</v>
      </c>
      <c r="V66" s="21"/>
      <c r="W66" s="33"/>
      <c r="X66" s="38" t="s">
        <v>1306</v>
      </c>
      <c r="Y66" s="21"/>
      <c r="Z66" s="33"/>
      <c r="AA66" s="38" t="s">
        <v>1306</v>
      </c>
      <c r="AB66" s="21"/>
      <c r="AC66" s="33"/>
      <c r="AD66" s="38" t="s">
        <v>1306</v>
      </c>
      <c r="AE66" s="21"/>
      <c r="AF66" s="33"/>
      <c r="AG66" s="38" t="s">
        <v>1306</v>
      </c>
      <c r="AH66" s="21"/>
      <c r="AI66" s="33"/>
      <c r="AJ66" s="38" t="s">
        <v>1306</v>
      </c>
      <c r="AK66" s="21"/>
      <c r="AL66" s="33"/>
      <c r="AM66" s="38" t="s">
        <v>1306</v>
      </c>
      <c r="AN66" s="21"/>
      <c r="AO66" s="33"/>
      <c r="AP66" s="38" t="s">
        <v>1306</v>
      </c>
      <c r="AQ66" s="21"/>
      <c r="AR66" s="33"/>
      <c r="AS66" s="38" t="s">
        <v>1306</v>
      </c>
      <c r="AT66" s="72"/>
      <c r="AU66" s="72"/>
      <c r="AV66" s="16" t="e">
        <f t="shared" si="0"/>
        <v>#VALUE!</v>
      </c>
    </row>
    <row r="67" spans="1:48" ht="12.95" customHeight="1" x14ac:dyDescent="0.2">
      <c r="A67" s="7" t="s">
        <v>977</v>
      </c>
      <c r="B67" s="8" t="s">
        <v>918</v>
      </c>
      <c r="C67" s="9" t="s">
        <v>598</v>
      </c>
      <c r="D67" s="21" t="s">
        <v>664</v>
      </c>
      <c r="E67" s="109" t="s">
        <v>720</v>
      </c>
      <c r="F67" s="22"/>
      <c r="G67" s="10">
        <v>1</v>
      </c>
      <c r="H67" s="27">
        <v>2500</v>
      </c>
      <c r="I67" s="98"/>
      <c r="J67" s="37"/>
      <c r="K67" s="31" t="s">
        <v>1309</v>
      </c>
      <c r="L67" s="38" t="s">
        <v>1306</v>
      </c>
      <c r="M67" s="37"/>
      <c r="N67" s="31" t="s">
        <v>1309</v>
      </c>
      <c r="O67" s="38" t="s">
        <v>1306</v>
      </c>
      <c r="P67" s="37"/>
      <c r="Q67" s="31" t="s">
        <v>1309</v>
      </c>
      <c r="R67" s="38" t="s">
        <v>1306</v>
      </c>
      <c r="S67" s="37"/>
      <c r="T67" s="31" t="s">
        <v>1309</v>
      </c>
      <c r="U67" s="38" t="s">
        <v>1306</v>
      </c>
      <c r="V67" s="37"/>
      <c r="W67" s="31" t="s">
        <v>1309</v>
      </c>
      <c r="X67" s="38" t="s">
        <v>1306</v>
      </c>
      <c r="Y67" s="37"/>
      <c r="Z67" s="31" t="s">
        <v>1309</v>
      </c>
      <c r="AA67" s="38" t="s">
        <v>1306</v>
      </c>
      <c r="AB67" s="37"/>
      <c r="AC67" s="31" t="s">
        <v>1309</v>
      </c>
      <c r="AD67" s="38" t="s">
        <v>1306</v>
      </c>
      <c r="AE67" s="37"/>
      <c r="AF67" s="31" t="s">
        <v>1309</v>
      </c>
      <c r="AG67" s="38" t="s">
        <v>1306</v>
      </c>
      <c r="AH67" s="37"/>
      <c r="AI67" s="31" t="s">
        <v>1309</v>
      </c>
      <c r="AJ67" s="38" t="s">
        <v>1306</v>
      </c>
      <c r="AK67" s="37"/>
      <c r="AL67" s="31" t="s">
        <v>1309</v>
      </c>
      <c r="AM67" s="38" t="s">
        <v>1306</v>
      </c>
      <c r="AN67" s="37"/>
      <c r="AO67" s="31" t="s">
        <v>1309</v>
      </c>
      <c r="AP67" s="38" t="s">
        <v>1306</v>
      </c>
      <c r="AQ67" s="37"/>
      <c r="AR67" s="31" t="s">
        <v>1309</v>
      </c>
      <c r="AS67" s="38" t="s">
        <v>1306</v>
      </c>
      <c r="AT67" s="39"/>
      <c r="AU67" s="196"/>
      <c r="AV67" s="183">
        <f t="shared" si="0"/>
        <v>0</v>
      </c>
    </row>
    <row r="68" spans="1:48" ht="12.95" customHeight="1" x14ac:dyDescent="0.2">
      <c r="A68" s="7" t="s">
        <v>503</v>
      </c>
      <c r="B68" s="8" t="s">
        <v>911</v>
      </c>
      <c r="C68" s="9" t="s">
        <v>504</v>
      </c>
      <c r="D68" s="53" t="s">
        <v>657</v>
      </c>
      <c r="E68" s="53" t="s">
        <v>657</v>
      </c>
      <c r="F68" s="53" t="s">
        <v>657</v>
      </c>
      <c r="G68" s="53" t="s">
        <v>657</v>
      </c>
      <c r="H68" s="53" t="s">
        <v>657</v>
      </c>
      <c r="I68" s="53" t="s">
        <v>657</v>
      </c>
      <c r="J68" s="21"/>
      <c r="K68" s="33"/>
      <c r="L68" s="38" t="s">
        <v>1306</v>
      </c>
      <c r="M68" s="21"/>
      <c r="N68" s="33"/>
      <c r="O68" s="38" t="s">
        <v>1306</v>
      </c>
      <c r="P68" s="21"/>
      <c r="Q68" s="33"/>
      <c r="R68" s="38" t="s">
        <v>1306</v>
      </c>
      <c r="S68" s="21"/>
      <c r="T68" s="33"/>
      <c r="U68" s="38" t="s">
        <v>1306</v>
      </c>
      <c r="V68" s="21"/>
      <c r="W68" s="33"/>
      <c r="X68" s="38" t="s">
        <v>1306</v>
      </c>
      <c r="Y68" s="21"/>
      <c r="Z68" s="33"/>
      <c r="AA68" s="38" t="s">
        <v>1306</v>
      </c>
      <c r="AB68" s="21"/>
      <c r="AC68" s="33"/>
      <c r="AD68" s="38" t="s">
        <v>1306</v>
      </c>
      <c r="AE68" s="21"/>
      <c r="AF68" s="33"/>
      <c r="AG68" s="38" t="s">
        <v>1306</v>
      </c>
      <c r="AH68" s="21"/>
      <c r="AI68" s="33"/>
      <c r="AJ68" s="38" t="s">
        <v>1306</v>
      </c>
      <c r="AK68" s="21"/>
      <c r="AL68" s="33"/>
      <c r="AM68" s="38" t="s">
        <v>1306</v>
      </c>
      <c r="AN68" s="21"/>
      <c r="AO68" s="33"/>
      <c r="AP68" s="38" t="s">
        <v>1306</v>
      </c>
      <c r="AQ68" s="21"/>
      <c r="AR68" s="33"/>
      <c r="AS68" s="38" t="s">
        <v>1306</v>
      </c>
      <c r="AT68" s="72"/>
      <c r="AU68" s="72"/>
      <c r="AV68" s="16" t="e">
        <f t="shared" ref="AV68:AV131" si="1">H68*F68</f>
        <v>#VALUE!</v>
      </c>
    </row>
    <row r="69" spans="1:48" ht="12.95" customHeight="1" x14ac:dyDescent="0.2">
      <c r="A69" s="7" t="s">
        <v>563</v>
      </c>
      <c r="B69" s="8" t="s">
        <v>912</v>
      </c>
      <c r="C69" s="9" t="s">
        <v>564</v>
      </c>
      <c r="D69" s="53" t="s">
        <v>657</v>
      </c>
      <c r="E69" s="53" t="s">
        <v>657</v>
      </c>
      <c r="F69" s="53" t="s">
        <v>657</v>
      </c>
      <c r="G69" s="53" t="s">
        <v>657</v>
      </c>
      <c r="H69" s="53" t="s">
        <v>657</v>
      </c>
      <c r="I69" s="53" t="s">
        <v>657</v>
      </c>
      <c r="J69" s="21"/>
      <c r="K69" s="33"/>
      <c r="L69" s="38" t="s">
        <v>1306</v>
      </c>
      <c r="M69" s="21"/>
      <c r="N69" s="33"/>
      <c r="O69" s="38" t="s">
        <v>1306</v>
      </c>
      <c r="P69" s="21"/>
      <c r="Q69" s="33"/>
      <c r="R69" s="38" t="s">
        <v>1306</v>
      </c>
      <c r="S69" s="21"/>
      <c r="T69" s="33"/>
      <c r="U69" s="38" t="s">
        <v>1306</v>
      </c>
      <c r="V69" s="21"/>
      <c r="W69" s="33"/>
      <c r="X69" s="38" t="s">
        <v>1306</v>
      </c>
      <c r="Y69" s="21"/>
      <c r="Z69" s="33"/>
      <c r="AA69" s="38" t="s">
        <v>1306</v>
      </c>
      <c r="AB69" s="21"/>
      <c r="AC69" s="33"/>
      <c r="AD69" s="38" t="s">
        <v>1306</v>
      </c>
      <c r="AE69" s="21"/>
      <c r="AF69" s="33"/>
      <c r="AG69" s="38" t="s">
        <v>1306</v>
      </c>
      <c r="AH69" s="21"/>
      <c r="AI69" s="33"/>
      <c r="AJ69" s="38" t="s">
        <v>1306</v>
      </c>
      <c r="AK69" s="21"/>
      <c r="AL69" s="33"/>
      <c r="AM69" s="38" t="s">
        <v>1306</v>
      </c>
      <c r="AN69" s="21"/>
      <c r="AO69" s="33"/>
      <c r="AP69" s="38" t="s">
        <v>1306</v>
      </c>
      <c r="AQ69" s="21"/>
      <c r="AR69" s="33"/>
      <c r="AS69" s="38" t="s">
        <v>1306</v>
      </c>
      <c r="AT69" s="72"/>
      <c r="AU69" s="72"/>
      <c r="AV69" s="16" t="e">
        <f t="shared" si="1"/>
        <v>#VALUE!</v>
      </c>
    </row>
    <row r="70" spans="1:48" ht="12.95" customHeight="1" x14ac:dyDescent="0.2">
      <c r="A70" s="7" t="s">
        <v>978</v>
      </c>
      <c r="B70" s="8" t="s">
        <v>913</v>
      </c>
      <c r="C70" s="9" t="s">
        <v>388</v>
      </c>
      <c r="D70" s="53" t="s">
        <v>657</v>
      </c>
      <c r="E70" s="53" t="s">
        <v>657</v>
      </c>
      <c r="F70" s="53" t="s">
        <v>657</v>
      </c>
      <c r="G70" s="53" t="s">
        <v>657</v>
      </c>
      <c r="H70" s="53" t="s">
        <v>657</v>
      </c>
      <c r="I70" s="53" t="s">
        <v>657</v>
      </c>
      <c r="J70" s="21"/>
      <c r="K70" s="33"/>
      <c r="L70" s="38" t="s">
        <v>1306</v>
      </c>
      <c r="M70" s="21"/>
      <c r="N70" s="33"/>
      <c r="O70" s="38" t="s">
        <v>1306</v>
      </c>
      <c r="P70" s="21"/>
      <c r="Q70" s="33"/>
      <c r="R70" s="38" t="s">
        <v>1306</v>
      </c>
      <c r="S70" s="21"/>
      <c r="T70" s="33"/>
      <c r="U70" s="38" t="s">
        <v>1306</v>
      </c>
      <c r="V70" s="21"/>
      <c r="W70" s="33"/>
      <c r="X70" s="38" t="s">
        <v>1306</v>
      </c>
      <c r="Y70" s="21"/>
      <c r="Z70" s="33"/>
      <c r="AA70" s="38" t="s">
        <v>1306</v>
      </c>
      <c r="AB70" s="21"/>
      <c r="AC70" s="33"/>
      <c r="AD70" s="38" t="s">
        <v>1306</v>
      </c>
      <c r="AE70" s="21"/>
      <c r="AF70" s="33"/>
      <c r="AG70" s="38" t="s">
        <v>1306</v>
      </c>
      <c r="AH70" s="21"/>
      <c r="AI70" s="33"/>
      <c r="AJ70" s="38" t="s">
        <v>1306</v>
      </c>
      <c r="AK70" s="21"/>
      <c r="AL70" s="33"/>
      <c r="AM70" s="38" t="s">
        <v>1306</v>
      </c>
      <c r="AN70" s="21"/>
      <c r="AO70" s="33"/>
      <c r="AP70" s="38" t="s">
        <v>1306</v>
      </c>
      <c r="AQ70" s="21"/>
      <c r="AR70" s="33"/>
      <c r="AS70" s="38" t="s">
        <v>1306</v>
      </c>
      <c r="AT70" s="72"/>
      <c r="AU70" s="72"/>
      <c r="AV70" s="16" t="e">
        <f t="shared" si="1"/>
        <v>#VALUE!</v>
      </c>
    </row>
    <row r="71" spans="1:48" ht="12.95" customHeight="1" x14ac:dyDescent="0.2">
      <c r="A71" s="7" t="s">
        <v>475</v>
      </c>
      <c r="B71" s="8" t="s">
        <v>906</v>
      </c>
      <c r="C71" s="9" t="s">
        <v>476</v>
      </c>
      <c r="D71" s="53" t="s">
        <v>657</v>
      </c>
      <c r="E71" s="53" t="s">
        <v>657</v>
      </c>
      <c r="F71" s="53" t="s">
        <v>657</v>
      </c>
      <c r="G71" s="53" t="s">
        <v>657</v>
      </c>
      <c r="H71" s="53" t="s">
        <v>657</v>
      </c>
      <c r="I71" s="53" t="s">
        <v>657</v>
      </c>
      <c r="J71" s="21"/>
      <c r="K71" s="33"/>
      <c r="L71" s="38" t="s">
        <v>1306</v>
      </c>
      <c r="M71" s="21"/>
      <c r="N71" s="33"/>
      <c r="O71" s="38" t="s">
        <v>1306</v>
      </c>
      <c r="P71" s="21"/>
      <c r="Q71" s="33"/>
      <c r="R71" s="38" t="s">
        <v>1306</v>
      </c>
      <c r="S71" s="21"/>
      <c r="T71" s="33"/>
      <c r="U71" s="38" t="s">
        <v>1306</v>
      </c>
      <c r="V71" s="21"/>
      <c r="W71" s="33"/>
      <c r="X71" s="38" t="s">
        <v>1306</v>
      </c>
      <c r="Y71" s="21"/>
      <c r="Z71" s="33"/>
      <c r="AA71" s="38" t="s">
        <v>1306</v>
      </c>
      <c r="AB71" s="21"/>
      <c r="AC71" s="33"/>
      <c r="AD71" s="38" t="s">
        <v>1306</v>
      </c>
      <c r="AE71" s="21"/>
      <c r="AF71" s="33"/>
      <c r="AG71" s="38" t="s">
        <v>1306</v>
      </c>
      <c r="AH71" s="21"/>
      <c r="AI71" s="33"/>
      <c r="AJ71" s="38" t="s">
        <v>1306</v>
      </c>
      <c r="AK71" s="21"/>
      <c r="AL71" s="33"/>
      <c r="AM71" s="38" t="s">
        <v>1306</v>
      </c>
      <c r="AN71" s="21"/>
      <c r="AO71" s="33"/>
      <c r="AP71" s="38" t="s">
        <v>1306</v>
      </c>
      <c r="AQ71" s="21"/>
      <c r="AR71" s="33"/>
      <c r="AS71" s="38" t="s">
        <v>1306</v>
      </c>
      <c r="AT71" s="72"/>
      <c r="AU71" s="72"/>
      <c r="AV71" s="16" t="e">
        <f t="shared" si="1"/>
        <v>#VALUE!</v>
      </c>
    </row>
    <row r="72" spans="1:48" ht="12.95" customHeight="1" x14ac:dyDescent="0.2">
      <c r="A72" s="7" t="s">
        <v>48</v>
      </c>
      <c r="B72" s="8" t="s">
        <v>914</v>
      </c>
      <c r="C72" s="10" t="s">
        <v>49</v>
      </c>
      <c r="D72" s="53" t="s">
        <v>657</v>
      </c>
      <c r="E72" s="53" t="s">
        <v>657</v>
      </c>
      <c r="F72" s="53" t="s">
        <v>657</v>
      </c>
      <c r="G72" s="53" t="s">
        <v>657</v>
      </c>
      <c r="H72" s="53" t="s">
        <v>657</v>
      </c>
      <c r="I72" s="53" t="s">
        <v>657</v>
      </c>
      <c r="J72" s="21"/>
      <c r="K72" s="33"/>
      <c r="L72" s="38" t="s">
        <v>1306</v>
      </c>
      <c r="M72" s="21"/>
      <c r="N72" s="33"/>
      <c r="O72" s="38" t="s">
        <v>1306</v>
      </c>
      <c r="P72" s="21"/>
      <c r="Q72" s="33"/>
      <c r="R72" s="38" t="s">
        <v>1306</v>
      </c>
      <c r="S72" s="21"/>
      <c r="T72" s="33"/>
      <c r="U72" s="38" t="s">
        <v>1306</v>
      </c>
      <c r="V72" s="21"/>
      <c r="W72" s="33"/>
      <c r="X72" s="38" t="s">
        <v>1306</v>
      </c>
      <c r="Y72" s="21"/>
      <c r="Z72" s="33"/>
      <c r="AA72" s="38" t="s">
        <v>1306</v>
      </c>
      <c r="AB72" s="21"/>
      <c r="AC72" s="33"/>
      <c r="AD72" s="38" t="s">
        <v>1306</v>
      </c>
      <c r="AE72" s="21"/>
      <c r="AF72" s="33"/>
      <c r="AG72" s="38" t="s">
        <v>1306</v>
      </c>
      <c r="AH72" s="21"/>
      <c r="AI72" s="33"/>
      <c r="AJ72" s="38" t="s">
        <v>1306</v>
      </c>
      <c r="AK72" s="21"/>
      <c r="AL72" s="33"/>
      <c r="AM72" s="38" t="s">
        <v>1306</v>
      </c>
      <c r="AN72" s="21"/>
      <c r="AO72" s="33"/>
      <c r="AP72" s="38" t="s">
        <v>1306</v>
      </c>
      <c r="AQ72" s="21"/>
      <c r="AR72" s="33"/>
      <c r="AS72" s="38" t="s">
        <v>1306</v>
      </c>
      <c r="AT72" s="72"/>
      <c r="AU72" s="72"/>
      <c r="AV72" s="16" t="e">
        <f t="shared" si="1"/>
        <v>#VALUE!</v>
      </c>
    </row>
    <row r="73" spans="1:48" ht="12.95" customHeight="1" x14ac:dyDescent="0.2">
      <c r="A73" s="7" t="s">
        <v>211</v>
      </c>
      <c r="B73" s="8" t="s">
        <v>910</v>
      </c>
      <c r="C73" s="10" t="s">
        <v>212</v>
      </c>
      <c r="D73" s="53" t="s">
        <v>657</v>
      </c>
      <c r="E73" s="53" t="s">
        <v>657</v>
      </c>
      <c r="F73" s="53" t="s">
        <v>657</v>
      </c>
      <c r="G73" s="53" t="s">
        <v>657</v>
      </c>
      <c r="H73" s="53" t="s">
        <v>657</v>
      </c>
      <c r="I73" s="53" t="s">
        <v>657</v>
      </c>
      <c r="J73" s="21"/>
      <c r="K73" s="33"/>
      <c r="L73" s="38" t="s">
        <v>1306</v>
      </c>
      <c r="M73" s="21"/>
      <c r="N73" s="33"/>
      <c r="O73" s="38" t="s">
        <v>1306</v>
      </c>
      <c r="P73" s="21"/>
      <c r="Q73" s="33"/>
      <c r="R73" s="38" t="s">
        <v>1306</v>
      </c>
      <c r="S73" s="21"/>
      <c r="T73" s="33"/>
      <c r="U73" s="38" t="s">
        <v>1306</v>
      </c>
      <c r="V73" s="21"/>
      <c r="W73" s="33"/>
      <c r="X73" s="38" t="s">
        <v>1306</v>
      </c>
      <c r="Y73" s="21"/>
      <c r="Z73" s="33"/>
      <c r="AA73" s="38" t="s">
        <v>1306</v>
      </c>
      <c r="AB73" s="21"/>
      <c r="AC73" s="33"/>
      <c r="AD73" s="38" t="s">
        <v>1306</v>
      </c>
      <c r="AE73" s="21"/>
      <c r="AF73" s="33"/>
      <c r="AG73" s="38" t="s">
        <v>1306</v>
      </c>
      <c r="AH73" s="21"/>
      <c r="AI73" s="33"/>
      <c r="AJ73" s="38" t="s">
        <v>1306</v>
      </c>
      <c r="AK73" s="21"/>
      <c r="AL73" s="33"/>
      <c r="AM73" s="38" t="s">
        <v>1306</v>
      </c>
      <c r="AN73" s="21"/>
      <c r="AO73" s="33"/>
      <c r="AP73" s="38" t="s">
        <v>1306</v>
      </c>
      <c r="AQ73" s="21"/>
      <c r="AR73" s="33"/>
      <c r="AS73" s="38" t="s">
        <v>1306</v>
      </c>
      <c r="AT73" s="72"/>
      <c r="AU73" s="72"/>
      <c r="AV73" s="16" t="e">
        <f t="shared" si="1"/>
        <v>#VALUE!</v>
      </c>
    </row>
    <row r="74" spans="1:48" ht="12.95" customHeight="1" x14ac:dyDescent="0.2">
      <c r="A74" s="7" t="s">
        <v>440</v>
      </c>
      <c r="B74" s="8" t="s">
        <v>912</v>
      </c>
      <c r="C74" s="9" t="s">
        <v>441</v>
      </c>
      <c r="D74" s="21" t="s">
        <v>683</v>
      </c>
      <c r="E74" s="20" t="s">
        <v>721</v>
      </c>
      <c r="F74" s="22"/>
      <c r="G74" s="10">
        <v>1</v>
      </c>
      <c r="H74" s="27">
        <v>2500</v>
      </c>
      <c r="I74" s="98"/>
      <c r="J74" s="37"/>
      <c r="K74" s="31" t="s">
        <v>1309</v>
      </c>
      <c r="L74" s="38" t="s">
        <v>1306</v>
      </c>
      <c r="M74" s="37"/>
      <c r="N74" s="31" t="s">
        <v>1309</v>
      </c>
      <c r="O74" s="38" t="s">
        <v>1306</v>
      </c>
      <c r="P74" s="37"/>
      <c r="Q74" s="31" t="s">
        <v>1309</v>
      </c>
      <c r="R74" s="38" t="s">
        <v>1306</v>
      </c>
      <c r="S74" s="37"/>
      <c r="T74" s="31" t="s">
        <v>1309</v>
      </c>
      <c r="U74" s="38" t="s">
        <v>1306</v>
      </c>
      <c r="V74" s="37"/>
      <c r="W74" s="31" t="s">
        <v>1309</v>
      </c>
      <c r="X74" s="38" t="s">
        <v>1306</v>
      </c>
      <c r="Y74" s="37"/>
      <c r="Z74" s="31" t="s">
        <v>1309</v>
      </c>
      <c r="AA74" s="38" t="s">
        <v>1306</v>
      </c>
      <c r="AB74" s="37"/>
      <c r="AC74" s="31" t="s">
        <v>1309</v>
      </c>
      <c r="AD74" s="38" t="s">
        <v>1306</v>
      </c>
      <c r="AE74" s="37"/>
      <c r="AF74" s="31" t="s">
        <v>1309</v>
      </c>
      <c r="AG74" s="38" t="s">
        <v>1306</v>
      </c>
      <c r="AH74" s="37"/>
      <c r="AI74" s="31" t="s">
        <v>1309</v>
      </c>
      <c r="AJ74" s="38" t="s">
        <v>1306</v>
      </c>
      <c r="AK74" s="37"/>
      <c r="AL74" s="31" t="s">
        <v>1309</v>
      </c>
      <c r="AM74" s="38" t="s">
        <v>1306</v>
      </c>
      <c r="AN74" s="37"/>
      <c r="AO74" s="31" t="s">
        <v>1309</v>
      </c>
      <c r="AP74" s="38" t="s">
        <v>1306</v>
      </c>
      <c r="AQ74" s="37"/>
      <c r="AR74" s="31" t="s">
        <v>1309</v>
      </c>
      <c r="AS74" s="38" t="s">
        <v>1306</v>
      </c>
      <c r="AT74" s="39"/>
      <c r="AU74" s="196"/>
      <c r="AV74" s="183">
        <f t="shared" si="1"/>
        <v>0</v>
      </c>
    </row>
    <row r="75" spans="1:48" ht="12.95" customHeight="1" x14ac:dyDescent="0.2">
      <c r="A75" s="7" t="s">
        <v>341</v>
      </c>
      <c r="B75" s="8" t="s">
        <v>915</v>
      </c>
      <c r="C75" s="10" t="s">
        <v>342</v>
      </c>
      <c r="D75" s="53" t="s">
        <v>657</v>
      </c>
      <c r="E75" s="53" t="s">
        <v>657</v>
      </c>
      <c r="F75" s="53" t="s">
        <v>657</v>
      </c>
      <c r="G75" s="53" t="s">
        <v>657</v>
      </c>
      <c r="H75" s="53" t="s">
        <v>657</v>
      </c>
      <c r="I75" s="53" t="s">
        <v>657</v>
      </c>
      <c r="J75" s="21"/>
      <c r="K75" s="33"/>
      <c r="L75" s="38" t="s">
        <v>1306</v>
      </c>
      <c r="M75" s="21"/>
      <c r="N75" s="33"/>
      <c r="O75" s="38" t="s">
        <v>1306</v>
      </c>
      <c r="P75" s="21"/>
      <c r="Q75" s="33"/>
      <c r="R75" s="38" t="s">
        <v>1306</v>
      </c>
      <c r="S75" s="21"/>
      <c r="T75" s="33"/>
      <c r="U75" s="38" t="s">
        <v>1306</v>
      </c>
      <c r="V75" s="21"/>
      <c r="W75" s="33"/>
      <c r="X75" s="38" t="s">
        <v>1306</v>
      </c>
      <c r="Y75" s="21"/>
      <c r="Z75" s="33"/>
      <c r="AA75" s="38" t="s">
        <v>1306</v>
      </c>
      <c r="AB75" s="21"/>
      <c r="AC75" s="33"/>
      <c r="AD75" s="38" t="s">
        <v>1306</v>
      </c>
      <c r="AE75" s="21"/>
      <c r="AF75" s="33"/>
      <c r="AG75" s="38" t="s">
        <v>1306</v>
      </c>
      <c r="AH75" s="21"/>
      <c r="AI75" s="33"/>
      <c r="AJ75" s="38" t="s">
        <v>1306</v>
      </c>
      <c r="AK75" s="21"/>
      <c r="AL75" s="33"/>
      <c r="AM75" s="38" t="s">
        <v>1306</v>
      </c>
      <c r="AN75" s="21"/>
      <c r="AO75" s="33"/>
      <c r="AP75" s="38" t="s">
        <v>1306</v>
      </c>
      <c r="AQ75" s="21"/>
      <c r="AR75" s="33"/>
      <c r="AS75" s="38" t="s">
        <v>1306</v>
      </c>
      <c r="AT75" s="72"/>
      <c r="AU75" s="72"/>
      <c r="AV75" s="16" t="e">
        <f t="shared" si="1"/>
        <v>#VALUE!</v>
      </c>
    </row>
    <row r="76" spans="1:48" ht="12.95" customHeight="1" x14ac:dyDescent="0.2">
      <c r="A76" s="7" t="s">
        <v>399</v>
      </c>
      <c r="B76" s="8" t="s">
        <v>910</v>
      </c>
      <c r="C76" s="9" t="s">
        <v>400</v>
      </c>
      <c r="D76" s="53" t="s">
        <v>657</v>
      </c>
      <c r="E76" s="53" t="s">
        <v>657</v>
      </c>
      <c r="F76" s="53" t="s">
        <v>657</v>
      </c>
      <c r="G76" s="53" t="s">
        <v>657</v>
      </c>
      <c r="H76" s="53" t="s">
        <v>657</v>
      </c>
      <c r="I76" s="53" t="s">
        <v>657</v>
      </c>
      <c r="J76" s="21"/>
      <c r="K76" s="33"/>
      <c r="L76" s="38" t="s">
        <v>1306</v>
      </c>
      <c r="M76" s="21"/>
      <c r="N76" s="33"/>
      <c r="O76" s="38" t="s">
        <v>1306</v>
      </c>
      <c r="P76" s="21"/>
      <c r="Q76" s="33"/>
      <c r="R76" s="38" t="s">
        <v>1306</v>
      </c>
      <c r="S76" s="21"/>
      <c r="T76" s="33"/>
      <c r="U76" s="38" t="s">
        <v>1306</v>
      </c>
      <c r="V76" s="21"/>
      <c r="W76" s="33"/>
      <c r="X76" s="38" t="s">
        <v>1306</v>
      </c>
      <c r="Y76" s="21"/>
      <c r="Z76" s="33"/>
      <c r="AA76" s="38" t="s">
        <v>1306</v>
      </c>
      <c r="AB76" s="21"/>
      <c r="AC76" s="33"/>
      <c r="AD76" s="38" t="s">
        <v>1306</v>
      </c>
      <c r="AE76" s="21"/>
      <c r="AF76" s="33"/>
      <c r="AG76" s="38" t="s">
        <v>1306</v>
      </c>
      <c r="AH76" s="21"/>
      <c r="AI76" s="33"/>
      <c r="AJ76" s="38" t="s">
        <v>1306</v>
      </c>
      <c r="AK76" s="21"/>
      <c r="AL76" s="33"/>
      <c r="AM76" s="38" t="s">
        <v>1306</v>
      </c>
      <c r="AN76" s="21"/>
      <c r="AO76" s="33"/>
      <c r="AP76" s="38" t="s">
        <v>1306</v>
      </c>
      <c r="AQ76" s="21"/>
      <c r="AR76" s="33"/>
      <c r="AS76" s="38" t="s">
        <v>1306</v>
      </c>
      <c r="AT76" s="72"/>
      <c r="AU76" s="72"/>
      <c r="AV76" s="16" t="e">
        <f t="shared" si="1"/>
        <v>#VALUE!</v>
      </c>
    </row>
    <row r="77" spans="1:48" ht="12.95" customHeight="1" x14ac:dyDescent="0.2">
      <c r="A77" s="7" t="s">
        <v>497</v>
      </c>
      <c r="B77" s="8" t="s">
        <v>906</v>
      </c>
      <c r="C77" s="9" t="s">
        <v>498</v>
      </c>
      <c r="D77" s="53" t="s">
        <v>657</v>
      </c>
      <c r="E77" s="53" t="s">
        <v>657</v>
      </c>
      <c r="F77" s="53" t="s">
        <v>657</v>
      </c>
      <c r="G77" s="53" t="s">
        <v>657</v>
      </c>
      <c r="H77" s="53" t="s">
        <v>657</v>
      </c>
      <c r="I77" s="53" t="s">
        <v>657</v>
      </c>
      <c r="J77" s="21"/>
      <c r="K77" s="33"/>
      <c r="L77" s="38" t="s">
        <v>1306</v>
      </c>
      <c r="M77" s="21"/>
      <c r="N77" s="33"/>
      <c r="O77" s="38" t="s">
        <v>1306</v>
      </c>
      <c r="P77" s="21"/>
      <c r="Q77" s="33"/>
      <c r="R77" s="38" t="s">
        <v>1306</v>
      </c>
      <c r="S77" s="21"/>
      <c r="T77" s="33"/>
      <c r="U77" s="38" t="s">
        <v>1306</v>
      </c>
      <c r="V77" s="21"/>
      <c r="W77" s="33"/>
      <c r="X77" s="38" t="s">
        <v>1306</v>
      </c>
      <c r="Y77" s="21"/>
      <c r="Z77" s="33"/>
      <c r="AA77" s="38" t="s">
        <v>1306</v>
      </c>
      <c r="AB77" s="21"/>
      <c r="AC77" s="33"/>
      <c r="AD77" s="38" t="s">
        <v>1306</v>
      </c>
      <c r="AE77" s="21"/>
      <c r="AF77" s="33"/>
      <c r="AG77" s="38" t="s">
        <v>1306</v>
      </c>
      <c r="AH77" s="21"/>
      <c r="AI77" s="33"/>
      <c r="AJ77" s="38" t="s">
        <v>1306</v>
      </c>
      <c r="AK77" s="21"/>
      <c r="AL77" s="33"/>
      <c r="AM77" s="38" t="s">
        <v>1306</v>
      </c>
      <c r="AN77" s="21"/>
      <c r="AO77" s="33"/>
      <c r="AP77" s="38" t="s">
        <v>1306</v>
      </c>
      <c r="AQ77" s="21"/>
      <c r="AR77" s="33"/>
      <c r="AS77" s="38" t="s">
        <v>1306</v>
      </c>
      <c r="AT77" s="72"/>
      <c r="AU77" s="72"/>
      <c r="AV77" s="16" t="e">
        <f t="shared" si="1"/>
        <v>#VALUE!</v>
      </c>
    </row>
    <row r="78" spans="1:48" ht="12.95" customHeight="1" x14ac:dyDescent="0.2">
      <c r="A78" s="7" t="s">
        <v>306</v>
      </c>
      <c r="B78" s="8" t="s">
        <v>907</v>
      </c>
      <c r="C78" s="10" t="s">
        <v>307</v>
      </c>
      <c r="D78" s="53" t="s">
        <v>657</v>
      </c>
      <c r="E78" s="53" t="s">
        <v>657</v>
      </c>
      <c r="F78" s="53" t="s">
        <v>657</v>
      </c>
      <c r="G78" s="53" t="s">
        <v>657</v>
      </c>
      <c r="H78" s="53" t="s">
        <v>657</v>
      </c>
      <c r="I78" s="53" t="s">
        <v>657</v>
      </c>
      <c r="J78" s="21"/>
      <c r="K78" s="33"/>
      <c r="L78" s="38" t="s">
        <v>1306</v>
      </c>
      <c r="M78" s="21"/>
      <c r="N78" s="33"/>
      <c r="O78" s="38" t="s">
        <v>1306</v>
      </c>
      <c r="P78" s="21"/>
      <c r="Q78" s="33"/>
      <c r="R78" s="38" t="s">
        <v>1306</v>
      </c>
      <c r="S78" s="21"/>
      <c r="T78" s="33"/>
      <c r="U78" s="38" t="s">
        <v>1306</v>
      </c>
      <c r="V78" s="21"/>
      <c r="W78" s="33"/>
      <c r="X78" s="38" t="s">
        <v>1306</v>
      </c>
      <c r="Y78" s="21"/>
      <c r="Z78" s="33"/>
      <c r="AA78" s="38" t="s">
        <v>1306</v>
      </c>
      <c r="AB78" s="21"/>
      <c r="AC78" s="33"/>
      <c r="AD78" s="38" t="s">
        <v>1306</v>
      </c>
      <c r="AE78" s="21"/>
      <c r="AF78" s="33"/>
      <c r="AG78" s="38" t="s">
        <v>1306</v>
      </c>
      <c r="AH78" s="21"/>
      <c r="AI78" s="33"/>
      <c r="AJ78" s="38" t="s">
        <v>1306</v>
      </c>
      <c r="AK78" s="21"/>
      <c r="AL78" s="33"/>
      <c r="AM78" s="38" t="s">
        <v>1306</v>
      </c>
      <c r="AN78" s="21"/>
      <c r="AO78" s="33"/>
      <c r="AP78" s="38" t="s">
        <v>1306</v>
      </c>
      <c r="AQ78" s="21"/>
      <c r="AR78" s="33"/>
      <c r="AS78" s="38" t="s">
        <v>1306</v>
      </c>
      <c r="AT78" s="72"/>
      <c r="AU78" s="72"/>
      <c r="AV78" s="16" t="e">
        <f t="shared" si="1"/>
        <v>#VALUE!</v>
      </c>
    </row>
    <row r="79" spans="1:48" ht="12.95" customHeight="1" x14ac:dyDescent="0.2">
      <c r="A79" s="7" t="s">
        <v>979</v>
      </c>
      <c r="B79" s="8" t="s">
        <v>906</v>
      </c>
      <c r="C79" s="9" t="s">
        <v>412</v>
      </c>
      <c r="D79" s="53" t="s">
        <v>657</v>
      </c>
      <c r="E79" s="53" t="s">
        <v>657</v>
      </c>
      <c r="F79" s="53" t="s">
        <v>657</v>
      </c>
      <c r="G79" s="53" t="s">
        <v>657</v>
      </c>
      <c r="H79" s="53" t="s">
        <v>657</v>
      </c>
      <c r="I79" s="53" t="s">
        <v>657</v>
      </c>
      <c r="J79" s="21"/>
      <c r="K79" s="33"/>
      <c r="L79" s="38" t="s">
        <v>1306</v>
      </c>
      <c r="M79" s="21"/>
      <c r="N79" s="33"/>
      <c r="O79" s="38" t="s">
        <v>1306</v>
      </c>
      <c r="P79" s="21"/>
      <c r="Q79" s="33"/>
      <c r="R79" s="38" t="s">
        <v>1306</v>
      </c>
      <c r="S79" s="21"/>
      <c r="T79" s="33"/>
      <c r="U79" s="38" t="s">
        <v>1306</v>
      </c>
      <c r="V79" s="21"/>
      <c r="W79" s="33"/>
      <c r="X79" s="38" t="s">
        <v>1306</v>
      </c>
      <c r="Y79" s="21"/>
      <c r="Z79" s="33"/>
      <c r="AA79" s="38" t="s">
        <v>1306</v>
      </c>
      <c r="AB79" s="21"/>
      <c r="AC79" s="33"/>
      <c r="AD79" s="38" t="s">
        <v>1306</v>
      </c>
      <c r="AE79" s="21"/>
      <c r="AF79" s="33"/>
      <c r="AG79" s="38" t="s">
        <v>1306</v>
      </c>
      <c r="AH79" s="21"/>
      <c r="AI79" s="33"/>
      <c r="AJ79" s="38" t="s">
        <v>1306</v>
      </c>
      <c r="AK79" s="21"/>
      <c r="AL79" s="33"/>
      <c r="AM79" s="38" t="s">
        <v>1306</v>
      </c>
      <c r="AN79" s="21"/>
      <c r="AO79" s="33"/>
      <c r="AP79" s="38" t="s">
        <v>1306</v>
      </c>
      <c r="AQ79" s="21"/>
      <c r="AR79" s="33"/>
      <c r="AS79" s="38" t="s">
        <v>1306</v>
      </c>
      <c r="AT79" s="72"/>
      <c r="AU79" s="72"/>
      <c r="AV79" s="16" t="e">
        <f t="shared" si="1"/>
        <v>#VALUE!</v>
      </c>
    </row>
    <row r="80" spans="1:48" ht="12.95" customHeight="1" x14ac:dyDescent="0.2">
      <c r="A80" s="7" t="s">
        <v>375</v>
      </c>
      <c r="B80" s="8" t="s">
        <v>915</v>
      </c>
      <c r="C80" s="9" t="s">
        <v>376</v>
      </c>
      <c r="D80" s="53" t="s">
        <v>657</v>
      </c>
      <c r="E80" s="53" t="s">
        <v>657</v>
      </c>
      <c r="F80" s="53" t="s">
        <v>657</v>
      </c>
      <c r="G80" s="53" t="s">
        <v>657</v>
      </c>
      <c r="H80" s="53" t="s">
        <v>657</v>
      </c>
      <c r="I80" s="53" t="s">
        <v>657</v>
      </c>
      <c r="J80" s="21"/>
      <c r="K80" s="33"/>
      <c r="L80" s="38" t="s">
        <v>1306</v>
      </c>
      <c r="M80" s="21"/>
      <c r="N80" s="33"/>
      <c r="O80" s="38" t="s">
        <v>1306</v>
      </c>
      <c r="P80" s="21"/>
      <c r="Q80" s="33"/>
      <c r="R80" s="38" t="s">
        <v>1306</v>
      </c>
      <c r="S80" s="21"/>
      <c r="T80" s="33"/>
      <c r="U80" s="38" t="s">
        <v>1306</v>
      </c>
      <c r="V80" s="21"/>
      <c r="W80" s="33"/>
      <c r="X80" s="38" t="s">
        <v>1306</v>
      </c>
      <c r="Y80" s="21"/>
      <c r="Z80" s="33"/>
      <c r="AA80" s="38" t="s">
        <v>1306</v>
      </c>
      <c r="AB80" s="21"/>
      <c r="AC80" s="33"/>
      <c r="AD80" s="38" t="s">
        <v>1306</v>
      </c>
      <c r="AE80" s="21"/>
      <c r="AF80" s="33"/>
      <c r="AG80" s="38" t="s">
        <v>1306</v>
      </c>
      <c r="AH80" s="21"/>
      <c r="AI80" s="33"/>
      <c r="AJ80" s="38" t="s">
        <v>1306</v>
      </c>
      <c r="AK80" s="21"/>
      <c r="AL80" s="33"/>
      <c r="AM80" s="38" t="s">
        <v>1306</v>
      </c>
      <c r="AN80" s="21"/>
      <c r="AO80" s="33"/>
      <c r="AP80" s="38" t="s">
        <v>1306</v>
      </c>
      <c r="AQ80" s="21"/>
      <c r="AR80" s="33"/>
      <c r="AS80" s="38" t="s">
        <v>1306</v>
      </c>
      <c r="AT80" s="72"/>
      <c r="AU80" s="72"/>
      <c r="AV80" s="16" t="e">
        <f t="shared" si="1"/>
        <v>#VALUE!</v>
      </c>
    </row>
    <row r="81" spans="1:48" ht="12.95" customHeight="1" x14ac:dyDescent="0.2">
      <c r="A81" s="7" t="s">
        <v>337</v>
      </c>
      <c r="B81" s="8" t="s">
        <v>907</v>
      </c>
      <c r="C81" s="10" t="s">
        <v>338</v>
      </c>
      <c r="D81" s="53" t="s">
        <v>657</v>
      </c>
      <c r="E81" s="53" t="s">
        <v>657</v>
      </c>
      <c r="F81" s="53" t="s">
        <v>657</v>
      </c>
      <c r="G81" s="53" t="s">
        <v>657</v>
      </c>
      <c r="H81" s="53" t="s">
        <v>657</v>
      </c>
      <c r="I81" s="53" t="s">
        <v>657</v>
      </c>
      <c r="J81" s="21"/>
      <c r="K81" s="33"/>
      <c r="L81" s="38" t="s">
        <v>1306</v>
      </c>
      <c r="M81" s="21"/>
      <c r="N81" s="33"/>
      <c r="O81" s="38" t="s">
        <v>1306</v>
      </c>
      <c r="P81" s="21"/>
      <c r="Q81" s="33"/>
      <c r="R81" s="38" t="s">
        <v>1306</v>
      </c>
      <c r="S81" s="21"/>
      <c r="T81" s="33"/>
      <c r="U81" s="38" t="s">
        <v>1306</v>
      </c>
      <c r="V81" s="21"/>
      <c r="W81" s="33"/>
      <c r="X81" s="38" t="s">
        <v>1306</v>
      </c>
      <c r="Y81" s="21"/>
      <c r="Z81" s="33"/>
      <c r="AA81" s="38" t="s">
        <v>1306</v>
      </c>
      <c r="AB81" s="21"/>
      <c r="AC81" s="33"/>
      <c r="AD81" s="38" t="s">
        <v>1306</v>
      </c>
      <c r="AE81" s="21"/>
      <c r="AF81" s="33"/>
      <c r="AG81" s="38" t="s">
        <v>1306</v>
      </c>
      <c r="AH81" s="21"/>
      <c r="AI81" s="33"/>
      <c r="AJ81" s="38" t="s">
        <v>1306</v>
      </c>
      <c r="AK81" s="21"/>
      <c r="AL81" s="33"/>
      <c r="AM81" s="38" t="s">
        <v>1306</v>
      </c>
      <c r="AN81" s="21"/>
      <c r="AO81" s="33"/>
      <c r="AP81" s="38" t="s">
        <v>1306</v>
      </c>
      <c r="AQ81" s="21"/>
      <c r="AR81" s="33"/>
      <c r="AS81" s="38" t="s">
        <v>1306</v>
      </c>
      <c r="AT81" s="72"/>
      <c r="AU81" s="72"/>
      <c r="AV81" s="16" t="e">
        <f t="shared" si="1"/>
        <v>#VALUE!</v>
      </c>
    </row>
    <row r="82" spans="1:48" ht="12.95" customHeight="1" x14ac:dyDescent="0.2">
      <c r="A82" s="7" t="s">
        <v>652</v>
      </c>
      <c r="B82" s="8" t="s">
        <v>906</v>
      </c>
      <c r="C82" s="9" t="s">
        <v>518</v>
      </c>
      <c r="D82" s="53" t="s">
        <v>657</v>
      </c>
      <c r="E82" s="53" t="s">
        <v>657</v>
      </c>
      <c r="F82" s="53" t="s">
        <v>657</v>
      </c>
      <c r="G82" s="53" t="s">
        <v>657</v>
      </c>
      <c r="H82" s="53" t="s">
        <v>657</v>
      </c>
      <c r="I82" s="53" t="s">
        <v>657</v>
      </c>
      <c r="J82" s="21"/>
      <c r="K82" s="33"/>
      <c r="L82" s="38" t="s">
        <v>1306</v>
      </c>
      <c r="M82" s="21"/>
      <c r="N82" s="33"/>
      <c r="O82" s="38" t="s">
        <v>1306</v>
      </c>
      <c r="P82" s="21"/>
      <c r="Q82" s="33"/>
      <c r="R82" s="38" t="s">
        <v>1306</v>
      </c>
      <c r="S82" s="21"/>
      <c r="T82" s="33"/>
      <c r="U82" s="38" t="s">
        <v>1306</v>
      </c>
      <c r="V82" s="21"/>
      <c r="W82" s="33"/>
      <c r="X82" s="38" t="s">
        <v>1306</v>
      </c>
      <c r="Y82" s="21"/>
      <c r="Z82" s="33"/>
      <c r="AA82" s="38" t="s">
        <v>1306</v>
      </c>
      <c r="AB82" s="21"/>
      <c r="AC82" s="33"/>
      <c r="AD82" s="38" t="s">
        <v>1306</v>
      </c>
      <c r="AE82" s="21"/>
      <c r="AF82" s="33"/>
      <c r="AG82" s="38" t="s">
        <v>1306</v>
      </c>
      <c r="AH82" s="21"/>
      <c r="AI82" s="33"/>
      <c r="AJ82" s="38" t="s">
        <v>1306</v>
      </c>
      <c r="AK82" s="21"/>
      <c r="AL82" s="33"/>
      <c r="AM82" s="38" t="s">
        <v>1306</v>
      </c>
      <c r="AN82" s="21"/>
      <c r="AO82" s="33"/>
      <c r="AP82" s="38" t="s">
        <v>1306</v>
      </c>
      <c r="AQ82" s="21"/>
      <c r="AR82" s="33"/>
      <c r="AS82" s="38" t="s">
        <v>1306</v>
      </c>
      <c r="AT82" s="72"/>
      <c r="AU82" s="72"/>
      <c r="AV82" s="16" t="e">
        <f t="shared" si="1"/>
        <v>#VALUE!</v>
      </c>
    </row>
    <row r="83" spans="1:48" ht="12.95" customHeight="1" x14ac:dyDescent="0.2">
      <c r="A83" s="7" t="s">
        <v>500</v>
      </c>
      <c r="B83" s="8" t="s">
        <v>914</v>
      </c>
      <c r="C83" s="9" t="s">
        <v>501</v>
      </c>
      <c r="D83" s="53" t="s">
        <v>657</v>
      </c>
      <c r="E83" s="53" t="s">
        <v>657</v>
      </c>
      <c r="F83" s="53" t="s">
        <v>657</v>
      </c>
      <c r="G83" s="53" t="s">
        <v>657</v>
      </c>
      <c r="H83" s="53" t="s">
        <v>657</v>
      </c>
      <c r="I83" s="53" t="s">
        <v>657</v>
      </c>
      <c r="J83" s="21"/>
      <c r="K83" s="33"/>
      <c r="L83" s="38" t="s">
        <v>1306</v>
      </c>
      <c r="M83" s="21"/>
      <c r="N83" s="33"/>
      <c r="O83" s="38" t="s">
        <v>1306</v>
      </c>
      <c r="P83" s="21"/>
      <c r="Q83" s="33"/>
      <c r="R83" s="38" t="s">
        <v>1306</v>
      </c>
      <c r="S83" s="21"/>
      <c r="T83" s="33"/>
      <c r="U83" s="38" t="s">
        <v>1306</v>
      </c>
      <c r="V83" s="21"/>
      <c r="W83" s="33"/>
      <c r="X83" s="38" t="s">
        <v>1306</v>
      </c>
      <c r="Y83" s="21"/>
      <c r="Z83" s="33"/>
      <c r="AA83" s="38" t="s">
        <v>1306</v>
      </c>
      <c r="AB83" s="21"/>
      <c r="AC83" s="33"/>
      <c r="AD83" s="38" t="s">
        <v>1306</v>
      </c>
      <c r="AE83" s="21"/>
      <c r="AF83" s="33"/>
      <c r="AG83" s="38" t="s">
        <v>1306</v>
      </c>
      <c r="AH83" s="21"/>
      <c r="AI83" s="33"/>
      <c r="AJ83" s="38" t="s">
        <v>1306</v>
      </c>
      <c r="AK83" s="21"/>
      <c r="AL83" s="33"/>
      <c r="AM83" s="38" t="s">
        <v>1306</v>
      </c>
      <c r="AN83" s="21"/>
      <c r="AO83" s="33"/>
      <c r="AP83" s="38" t="s">
        <v>1306</v>
      </c>
      <c r="AQ83" s="21"/>
      <c r="AR83" s="33"/>
      <c r="AS83" s="38" t="s">
        <v>1306</v>
      </c>
      <c r="AT83" s="72"/>
      <c r="AU83" s="72"/>
      <c r="AV83" s="16" t="e">
        <f t="shared" si="1"/>
        <v>#VALUE!</v>
      </c>
    </row>
    <row r="84" spans="1:48" ht="12.95" customHeight="1" x14ac:dyDescent="0.2">
      <c r="A84" s="7" t="s">
        <v>122</v>
      </c>
      <c r="B84" s="8" t="s">
        <v>917</v>
      </c>
      <c r="C84" s="10" t="s">
        <v>123</v>
      </c>
      <c r="D84" s="53" t="s">
        <v>657</v>
      </c>
      <c r="E84" s="53" t="s">
        <v>657</v>
      </c>
      <c r="F84" s="53" t="s">
        <v>657</v>
      </c>
      <c r="G84" s="53" t="s">
        <v>657</v>
      </c>
      <c r="H84" s="53" t="s">
        <v>657</v>
      </c>
      <c r="I84" s="53" t="s">
        <v>657</v>
      </c>
      <c r="J84" s="21"/>
      <c r="K84" s="33"/>
      <c r="L84" s="38" t="s">
        <v>1306</v>
      </c>
      <c r="M84" s="21"/>
      <c r="N84" s="33"/>
      <c r="O84" s="38" t="s">
        <v>1306</v>
      </c>
      <c r="P84" s="21"/>
      <c r="Q84" s="33"/>
      <c r="R84" s="38" t="s">
        <v>1306</v>
      </c>
      <c r="S84" s="21"/>
      <c r="T84" s="33"/>
      <c r="U84" s="38" t="s">
        <v>1306</v>
      </c>
      <c r="V84" s="21"/>
      <c r="W84" s="33"/>
      <c r="X84" s="38" t="s">
        <v>1306</v>
      </c>
      <c r="Y84" s="21"/>
      <c r="Z84" s="33"/>
      <c r="AA84" s="38" t="s">
        <v>1306</v>
      </c>
      <c r="AB84" s="21"/>
      <c r="AC84" s="33"/>
      <c r="AD84" s="38" t="s">
        <v>1306</v>
      </c>
      <c r="AE84" s="21"/>
      <c r="AF84" s="33"/>
      <c r="AG84" s="38" t="s">
        <v>1306</v>
      </c>
      <c r="AH84" s="21"/>
      <c r="AI84" s="33"/>
      <c r="AJ84" s="38" t="s">
        <v>1306</v>
      </c>
      <c r="AK84" s="21"/>
      <c r="AL84" s="33"/>
      <c r="AM84" s="38" t="s">
        <v>1306</v>
      </c>
      <c r="AN84" s="21"/>
      <c r="AO84" s="33"/>
      <c r="AP84" s="38" t="s">
        <v>1306</v>
      </c>
      <c r="AQ84" s="21"/>
      <c r="AR84" s="33"/>
      <c r="AS84" s="38" t="s">
        <v>1306</v>
      </c>
      <c r="AT84" s="72"/>
      <c r="AU84" s="72"/>
      <c r="AV84" s="16" t="e">
        <f t="shared" si="1"/>
        <v>#VALUE!</v>
      </c>
    </row>
    <row r="85" spans="1:48" ht="12.95" customHeight="1" x14ac:dyDescent="0.2">
      <c r="A85" s="7" t="s">
        <v>98</v>
      </c>
      <c r="B85" s="8" t="s">
        <v>912</v>
      </c>
      <c r="C85" s="10" t="s">
        <v>99</v>
      </c>
      <c r="D85" s="53" t="s">
        <v>657</v>
      </c>
      <c r="E85" s="53" t="s">
        <v>657</v>
      </c>
      <c r="F85" s="53" t="s">
        <v>657</v>
      </c>
      <c r="G85" s="53" t="s">
        <v>657</v>
      </c>
      <c r="H85" s="53" t="s">
        <v>657</v>
      </c>
      <c r="I85" s="53" t="s">
        <v>657</v>
      </c>
      <c r="J85" s="21"/>
      <c r="K85" s="33"/>
      <c r="L85" s="38" t="s">
        <v>1306</v>
      </c>
      <c r="M85" s="21"/>
      <c r="N85" s="33"/>
      <c r="O85" s="38" t="s">
        <v>1306</v>
      </c>
      <c r="P85" s="21"/>
      <c r="Q85" s="33"/>
      <c r="R85" s="38" t="s">
        <v>1306</v>
      </c>
      <c r="S85" s="21"/>
      <c r="T85" s="33"/>
      <c r="U85" s="38" t="s">
        <v>1306</v>
      </c>
      <c r="V85" s="21"/>
      <c r="W85" s="33"/>
      <c r="X85" s="38" t="s">
        <v>1306</v>
      </c>
      <c r="Y85" s="21"/>
      <c r="Z85" s="33"/>
      <c r="AA85" s="38" t="s">
        <v>1306</v>
      </c>
      <c r="AB85" s="21"/>
      <c r="AC85" s="33"/>
      <c r="AD85" s="38" t="s">
        <v>1306</v>
      </c>
      <c r="AE85" s="21"/>
      <c r="AF85" s="33"/>
      <c r="AG85" s="38" t="s">
        <v>1306</v>
      </c>
      <c r="AH85" s="21"/>
      <c r="AI85" s="33"/>
      <c r="AJ85" s="38" t="s">
        <v>1306</v>
      </c>
      <c r="AK85" s="21"/>
      <c r="AL85" s="33"/>
      <c r="AM85" s="38" t="s">
        <v>1306</v>
      </c>
      <c r="AN85" s="21"/>
      <c r="AO85" s="33"/>
      <c r="AP85" s="38" t="s">
        <v>1306</v>
      </c>
      <c r="AQ85" s="21"/>
      <c r="AR85" s="33"/>
      <c r="AS85" s="38" t="s">
        <v>1306</v>
      </c>
      <c r="AT85" s="72"/>
      <c r="AU85" s="72"/>
      <c r="AV85" s="16" t="e">
        <f t="shared" si="1"/>
        <v>#VALUE!</v>
      </c>
    </row>
    <row r="86" spans="1:48" ht="12.95" customHeight="1" x14ac:dyDescent="0.2">
      <c r="A86" s="7" t="s">
        <v>203</v>
      </c>
      <c r="B86" s="8" t="s">
        <v>913</v>
      </c>
      <c r="C86" s="10" t="s">
        <v>204</v>
      </c>
      <c r="D86" s="53" t="s">
        <v>657</v>
      </c>
      <c r="E86" s="53" t="s">
        <v>657</v>
      </c>
      <c r="F86" s="53" t="s">
        <v>657</v>
      </c>
      <c r="G86" s="53" t="s">
        <v>657</v>
      </c>
      <c r="H86" s="53" t="s">
        <v>657</v>
      </c>
      <c r="I86" s="53" t="s">
        <v>657</v>
      </c>
      <c r="J86" s="21"/>
      <c r="K86" s="33"/>
      <c r="L86" s="38" t="s">
        <v>1306</v>
      </c>
      <c r="M86" s="21"/>
      <c r="N86" s="33"/>
      <c r="O86" s="38" t="s">
        <v>1306</v>
      </c>
      <c r="P86" s="21"/>
      <c r="Q86" s="33"/>
      <c r="R86" s="38" t="s">
        <v>1306</v>
      </c>
      <c r="S86" s="21"/>
      <c r="T86" s="33"/>
      <c r="U86" s="38" t="s">
        <v>1306</v>
      </c>
      <c r="V86" s="21"/>
      <c r="W86" s="33"/>
      <c r="X86" s="38" t="s">
        <v>1306</v>
      </c>
      <c r="Y86" s="21"/>
      <c r="Z86" s="33"/>
      <c r="AA86" s="38" t="s">
        <v>1306</v>
      </c>
      <c r="AB86" s="21"/>
      <c r="AC86" s="33"/>
      <c r="AD86" s="38" t="s">
        <v>1306</v>
      </c>
      <c r="AE86" s="21"/>
      <c r="AF86" s="33"/>
      <c r="AG86" s="38" t="s">
        <v>1306</v>
      </c>
      <c r="AH86" s="21"/>
      <c r="AI86" s="33"/>
      <c r="AJ86" s="38" t="s">
        <v>1306</v>
      </c>
      <c r="AK86" s="21"/>
      <c r="AL86" s="33"/>
      <c r="AM86" s="38" t="s">
        <v>1306</v>
      </c>
      <c r="AN86" s="21"/>
      <c r="AO86" s="33"/>
      <c r="AP86" s="38" t="s">
        <v>1306</v>
      </c>
      <c r="AQ86" s="21"/>
      <c r="AR86" s="33"/>
      <c r="AS86" s="38" t="s">
        <v>1306</v>
      </c>
      <c r="AT86" s="72"/>
      <c r="AU86" s="72"/>
      <c r="AV86" s="16" t="e">
        <f t="shared" si="1"/>
        <v>#VALUE!</v>
      </c>
    </row>
    <row r="87" spans="1:48" ht="12.95" customHeight="1" x14ac:dyDescent="0.2">
      <c r="A87" s="7" t="s">
        <v>614</v>
      </c>
      <c r="B87" s="8" t="s">
        <v>907</v>
      </c>
      <c r="C87" s="9" t="s">
        <v>615</v>
      </c>
      <c r="D87" s="21" t="s">
        <v>684</v>
      </c>
      <c r="E87" s="20" t="s">
        <v>722</v>
      </c>
      <c r="F87" s="22"/>
      <c r="G87" s="10">
        <v>1</v>
      </c>
      <c r="H87" s="27">
        <v>2500</v>
      </c>
      <c r="I87" s="98"/>
      <c r="J87" s="37"/>
      <c r="K87" s="31" t="s">
        <v>1309</v>
      </c>
      <c r="L87" s="38" t="s">
        <v>1306</v>
      </c>
      <c r="M87" s="37"/>
      <c r="N87" s="31" t="s">
        <v>1309</v>
      </c>
      <c r="O87" s="38" t="s">
        <v>1306</v>
      </c>
      <c r="P87" s="37"/>
      <c r="Q87" s="31" t="s">
        <v>1309</v>
      </c>
      <c r="R87" s="38" t="s">
        <v>1306</v>
      </c>
      <c r="S87" s="37"/>
      <c r="T87" s="31" t="s">
        <v>1309</v>
      </c>
      <c r="U87" s="38" t="s">
        <v>1306</v>
      </c>
      <c r="V87" s="37"/>
      <c r="W87" s="31" t="s">
        <v>1309</v>
      </c>
      <c r="X87" s="38" t="s">
        <v>1306</v>
      </c>
      <c r="Y87" s="37"/>
      <c r="Z87" s="31" t="s">
        <v>1309</v>
      </c>
      <c r="AA87" s="38" t="s">
        <v>1306</v>
      </c>
      <c r="AB87" s="37"/>
      <c r="AC87" s="31" t="s">
        <v>1309</v>
      </c>
      <c r="AD87" s="38" t="s">
        <v>1306</v>
      </c>
      <c r="AE87" s="37"/>
      <c r="AF87" s="31" t="s">
        <v>1309</v>
      </c>
      <c r="AG87" s="38" t="s">
        <v>1306</v>
      </c>
      <c r="AH87" s="37"/>
      <c r="AI87" s="31" t="s">
        <v>1309</v>
      </c>
      <c r="AJ87" s="38" t="s">
        <v>1306</v>
      </c>
      <c r="AK87" s="37"/>
      <c r="AL87" s="31" t="s">
        <v>1309</v>
      </c>
      <c r="AM87" s="38" t="s">
        <v>1306</v>
      </c>
      <c r="AN87" s="37"/>
      <c r="AO87" s="31" t="s">
        <v>1309</v>
      </c>
      <c r="AP87" s="38" t="s">
        <v>1306</v>
      </c>
      <c r="AQ87" s="37"/>
      <c r="AR87" s="31" t="s">
        <v>1309</v>
      </c>
      <c r="AS87" s="38" t="s">
        <v>1306</v>
      </c>
      <c r="AT87" s="39"/>
      <c r="AU87" s="196"/>
      <c r="AV87" s="183">
        <f t="shared" si="1"/>
        <v>0</v>
      </c>
    </row>
    <row r="88" spans="1:48" ht="12.95" customHeight="1" x14ac:dyDescent="0.2">
      <c r="A88" s="7" t="s">
        <v>403</v>
      </c>
      <c r="B88" s="8" t="s">
        <v>906</v>
      </c>
      <c r="C88" s="9" t="s">
        <v>404</v>
      </c>
      <c r="D88" s="53" t="s">
        <v>657</v>
      </c>
      <c r="E88" s="53" t="s">
        <v>657</v>
      </c>
      <c r="F88" s="53" t="s">
        <v>657</v>
      </c>
      <c r="G88" s="53" t="s">
        <v>657</v>
      </c>
      <c r="H88" s="53" t="s">
        <v>657</v>
      </c>
      <c r="I88" s="53" t="s">
        <v>657</v>
      </c>
      <c r="J88" s="21"/>
      <c r="K88" s="33"/>
      <c r="L88" s="38" t="s">
        <v>1306</v>
      </c>
      <c r="M88" s="21"/>
      <c r="N88" s="33"/>
      <c r="O88" s="38" t="s">
        <v>1306</v>
      </c>
      <c r="P88" s="21"/>
      <c r="Q88" s="33"/>
      <c r="R88" s="38" t="s">
        <v>1306</v>
      </c>
      <c r="S88" s="21"/>
      <c r="T88" s="33"/>
      <c r="U88" s="38" t="s">
        <v>1306</v>
      </c>
      <c r="V88" s="21"/>
      <c r="W88" s="33"/>
      <c r="X88" s="38" t="s">
        <v>1306</v>
      </c>
      <c r="Y88" s="21"/>
      <c r="Z88" s="33"/>
      <c r="AA88" s="38" t="s">
        <v>1306</v>
      </c>
      <c r="AB88" s="21"/>
      <c r="AC88" s="33"/>
      <c r="AD88" s="38" t="s">
        <v>1306</v>
      </c>
      <c r="AE88" s="21"/>
      <c r="AF88" s="33"/>
      <c r="AG88" s="38" t="s">
        <v>1306</v>
      </c>
      <c r="AH88" s="21"/>
      <c r="AI88" s="33"/>
      <c r="AJ88" s="38" t="s">
        <v>1306</v>
      </c>
      <c r="AK88" s="21"/>
      <c r="AL88" s="33"/>
      <c r="AM88" s="38" t="s">
        <v>1306</v>
      </c>
      <c r="AN88" s="21"/>
      <c r="AO88" s="33"/>
      <c r="AP88" s="38" t="s">
        <v>1306</v>
      </c>
      <c r="AQ88" s="21"/>
      <c r="AR88" s="33"/>
      <c r="AS88" s="38" t="s">
        <v>1306</v>
      </c>
      <c r="AT88" s="72"/>
      <c r="AU88" s="72"/>
      <c r="AV88" s="16" t="e">
        <f t="shared" si="1"/>
        <v>#VALUE!</v>
      </c>
    </row>
    <row r="89" spans="1:48" ht="12.95" customHeight="1" x14ac:dyDescent="0.2">
      <c r="A89" s="7" t="s">
        <v>318</v>
      </c>
      <c r="B89" s="8" t="s">
        <v>913</v>
      </c>
      <c r="C89" s="10" t="s">
        <v>319</v>
      </c>
      <c r="D89" s="21" t="s">
        <v>685</v>
      </c>
      <c r="E89" s="20" t="s">
        <v>723</v>
      </c>
      <c r="F89" s="22"/>
      <c r="G89" s="10">
        <v>1</v>
      </c>
      <c r="H89" s="27">
        <v>2500</v>
      </c>
      <c r="I89" s="98"/>
      <c r="J89" s="37"/>
      <c r="K89" s="31" t="s">
        <v>1309</v>
      </c>
      <c r="L89" s="38" t="s">
        <v>1306</v>
      </c>
      <c r="M89" s="37"/>
      <c r="N89" s="31" t="s">
        <v>1309</v>
      </c>
      <c r="O89" s="38" t="s">
        <v>1306</v>
      </c>
      <c r="P89" s="37"/>
      <c r="Q89" s="31" t="s">
        <v>1309</v>
      </c>
      <c r="R89" s="38" t="s">
        <v>1306</v>
      </c>
      <c r="S89" s="37"/>
      <c r="T89" s="31" t="s">
        <v>1309</v>
      </c>
      <c r="U89" s="38" t="s">
        <v>1306</v>
      </c>
      <c r="V89" s="37"/>
      <c r="W89" s="31" t="s">
        <v>1309</v>
      </c>
      <c r="X89" s="38" t="s">
        <v>1306</v>
      </c>
      <c r="Y89" s="37"/>
      <c r="Z89" s="31" t="s">
        <v>1309</v>
      </c>
      <c r="AA89" s="38" t="s">
        <v>1306</v>
      </c>
      <c r="AB89" s="37"/>
      <c r="AC89" s="31" t="s">
        <v>1309</v>
      </c>
      <c r="AD89" s="38" t="s">
        <v>1306</v>
      </c>
      <c r="AE89" s="37"/>
      <c r="AF89" s="31" t="s">
        <v>1309</v>
      </c>
      <c r="AG89" s="38" t="s">
        <v>1306</v>
      </c>
      <c r="AH89" s="37"/>
      <c r="AI89" s="31" t="s">
        <v>1309</v>
      </c>
      <c r="AJ89" s="38" t="s">
        <v>1306</v>
      </c>
      <c r="AK89" s="37"/>
      <c r="AL89" s="31" t="s">
        <v>1309</v>
      </c>
      <c r="AM89" s="38" t="s">
        <v>1306</v>
      </c>
      <c r="AN89" s="37"/>
      <c r="AO89" s="31" t="s">
        <v>1309</v>
      </c>
      <c r="AP89" s="38" t="s">
        <v>1306</v>
      </c>
      <c r="AQ89" s="37"/>
      <c r="AR89" s="31" t="s">
        <v>1309</v>
      </c>
      <c r="AS89" s="38" t="s">
        <v>1306</v>
      </c>
      <c r="AT89" s="39"/>
      <c r="AU89" s="196"/>
      <c r="AV89" s="183">
        <f t="shared" si="1"/>
        <v>0</v>
      </c>
    </row>
    <row r="90" spans="1:48" ht="12.95" customHeight="1" x14ac:dyDescent="0.2">
      <c r="A90" s="7" t="s">
        <v>980</v>
      </c>
      <c r="B90" s="8" t="s">
        <v>906</v>
      </c>
      <c r="C90" s="10" t="s">
        <v>2</v>
      </c>
      <c r="D90" s="53" t="s">
        <v>657</v>
      </c>
      <c r="E90" s="53" t="s">
        <v>657</v>
      </c>
      <c r="F90" s="53" t="s">
        <v>657</v>
      </c>
      <c r="G90" s="53" t="s">
        <v>657</v>
      </c>
      <c r="H90" s="53" t="s">
        <v>657</v>
      </c>
      <c r="I90" s="53" t="s">
        <v>657</v>
      </c>
      <c r="J90" s="21"/>
      <c r="K90" s="33"/>
      <c r="L90" s="38" t="s">
        <v>1306</v>
      </c>
      <c r="M90" s="21"/>
      <c r="N90" s="33"/>
      <c r="O90" s="38" t="s">
        <v>1306</v>
      </c>
      <c r="P90" s="21"/>
      <c r="Q90" s="33"/>
      <c r="R90" s="38" t="s">
        <v>1306</v>
      </c>
      <c r="S90" s="21"/>
      <c r="T90" s="33"/>
      <c r="U90" s="38" t="s">
        <v>1306</v>
      </c>
      <c r="V90" s="21"/>
      <c r="W90" s="33"/>
      <c r="X90" s="38" t="s">
        <v>1306</v>
      </c>
      <c r="Y90" s="21"/>
      <c r="Z90" s="33"/>
      <c r="AA90" s="38" t="s">
        <v>1306</v>
      </c>
      <c r="AB90" s="21"/>
      <c r="AC90" s="33"/>
      <c r="AD90" s="38" t="s">
        <v>1306</v>
      </c>
      <c r="AE90" s="21"/>
      <c r="AF90" s="33"/>
      <c r="AG90" s="38" t="s">
        <v>1306</v>
      </c>
      <c r="AH90" s="21"/>
      <c r="AI90" s="33"/>
      <c r="AJ90" s="38" t="s">
        <v>1306</v>
      </c>
      <c r="AK90" s="21"/>
      <c r="AL90" s="33"/>
      <c r="AM90" s="38" t="s">
        <v>1306</v>
      </c>
      <c r="AN90" s="21"/>
      <c r="AO90" s="33"/>
      <c r="AP90" s="38" t="s">
        <v>1306</v>
      </c>
      <c r="AQ90" s="21"/>
      <c r="AR90" s="33"/>
      <c r="AS90" s="38" t="s">
        <v>1306</v>
      </c>
      <c r="AT90" s="72"/>
      <c r="AU90" s="72"/>
      <c r="AV90" s="16" t="e">
        <f t="shared" si="1"/>
        <v>#VALUE!</v>
      </c>
    </row>
    <row r="91" spans="1:48" ht="12.95" customHeight="1" x14ac:dyDescent="0.2">
      <c r="A91" s="7" t="s">
        <v>360</v>
      </c>
      <c r="B91" s="8" t="s">
        <v>911</v>
      </c>
      <c r="C91" s="10" t="s">
        <v>361</v>
      </c>
      <c r="D91" s="53" t="s">
        <v>657</v>
      </c>
      <c r="E91" s="53" t="s">
        <v>657</v>
      </c>
      <c r="F91" s="53" t="s">
        <v>657</v>
      </c>
      <c r="G91" s="53" t="s">
        <v>657</v>
      </c>
      <c r="H91" s="53" t="s">
        <v>657</v>
      </c>
      <c r="I91" s="53" t="s">
        <v>657</v>
      </c>
      <c r="J91" s="21"/>
      <c r="K91" s="33"/>
      <c r="L91" s="38" t="s">
        <v>1306</v>
      </c>
      <c r="M91" s="21"/>
      <c r="N91" s="33"/>
      <c r="O91" s="38" t="s">
        <v>1306</v>
      </c>
      <c r="P91" s="21"/>
      <c r="Q91" s="33"/>
      <c r="R91" s="38" t="s">
        <v>1306</v>
      </c>
      <c r="S91" s="21"/>
      <c r="T91" s="33"/>
      <c r="U91" s="38" t="s">
        <v>1306</v>
      </c>
      <c r="V91" s="21"/>
      <c r="W91" s="33"/>
      <c r="X91" s="38" t="s">
        <v>1306</v>
      </c>
      <c r="Y91" s="21"/>
      <c r="Z91" s="33"/>
      <c r="AA91" s="38" t="s">
        <v>1306</v>
      </c>
      <c r="AB91" s="21"/>
      <c r="AC91" s="33"/>
      <c r="AD91" s="38" t="s">
        <v>1306</v>
      </c>
      <c r="AE91" s="21"/>
      <c r="AF91" s="33"/>
      <c r="AG91" s="38" t="s">
        <v>1306</v>
      </c>
      <c r="AH91" s="21"/>
      <c r="AI91" s="33"/>
      <c r="AJ91" s="38" t="s">
        <v>1306</v>
      </c>
      <c r="AK91" s="21"/>
      <c r="AL91" s="33"/>
      <c r="AM91" s="38" t="s">
        <v>1306</v>
      </c>
      <c r="AN91" s="21"/>
      <c r="AO91" s="33"/>
      <c r="AP91" s="38" t="s">
        <v>1306</v>
      </c>
      <c r="AQ91" s="21"/>
      <c r="AR91" s="33"/>
      <c r="AS91" s="38" t="s">
        <v>1306</v>
      </c>
      <c r="AT91" s="72"/>
      <c r="AU91" s="72"/>
      <c r="AV91" s="16" t="e">
        <f t="shared" si="1"/>
        <v>#VALUE!</v>
      </c>
    </row>
    <row r="92" spans="1:48" ht="12.95" customHeight="1" x14ac:dyDescent="0.2">
      <c r="A92" s="7" t="s">
        <v>278</v>
      </c>
      <c r="B92" s="8" t="s">
        <v>910</v>
      </c>
      <c r="C92" s="10" t="s">
        <v>279</v>
      </c>
      <c r="D92" s="21" t="s">
        <v>686</v>
      </c>
      <c r="E92" s="20" t="s">
        <v>724</v>
      </c>
      <c r="F92" s="22"/>
      <c r="G92" s="10">
        <v>1</v>
      </c>
      <c r="H92" s="27">
        <v>2500</v>
      </c>
      <c r="I92" s="98"/>
      <c r="J92" s="37"/>
      <c r="K92" s="31" t="s">
        <v>1309</v>
      </c>
      <c r="L92" s="38" t="s">
        <v>1306</v>
      </c>
      <c r="M92" s="37"/>
      <c r="N92" s="31" t="s">
        <v>1309</v>
      </c>
      <c r="O92" s="38" t="s">
        <v>1306</v>
      </c>
      <c r="P92" s="37"/>
      <c r="Q92" s="31" t="s">
        <v>1309</v>
      </c>
      <c r="R92" s="38" t="s">
        <v>1306</v>
      </c>
      <c r="S92" s="37"/>
      <c r="T92" s="31" t="s">
        <v>1309</v>
      </c>
      <c r="U92" s="38" t="s">
        <v>1306</v>
      </c>
      <c r="V92" s="37"/>
      <c r="W92" s="31" t="s">
        <v>1309</v>
      </c>
      <c r="X92" s="38" t="s">
        <v>1306</v>
      </c>
      <c r="Y92" s="37"/>
      <c r="Z92" s="31" t="s">
        <v>1309</v>
      </c>
      <c r="AA92" s="38" t="s">
        <v>1306</v>
      </c>
      <c r="AB92" s="37"/>
      <c r="AC92" s="31" t="s">
        <v>1309</v>
      </c>
      <c r="AD92" s="38" t="s">
        <v>1306</v>
      </c>
      <c r="AE92" s="37"/>
      <c r="AF92" s="31" t="s">
        <v>1309</v>
      </c>
      <c r="AG92" s="38" t="s">
        <v>1306</v>
      </c>
      <c r="AH92" s="37"/>
      <c r="AI92" s="31" t="s">
        <v>1309</v>
      </c>
      <c r="AJ92" s="38" t="s">
        <v>1306</v>
      </c>
      <c r="AK92" s="37"/>
      <c r="AL92" s="31" t="s">
        <v>1309</v>
      </c>
      <c r="AM92" s="38" t="s">
        <v>1306</v>
      </c>
      <c r="AN92" s="37"/>
      <c r="AO92" s="31" t="s">
        <v>1309</v>
      </c>
      <c r="AP92" s="38" t="s">
        <v>1306</v>
      </c>
      <c r="AQ92" s="37"/>
      <c r="AR92" s="31" t="s">
        <v>1309</v>
      </c>
      <c r="AS92" s="38" t="s">
        <v>1306</v>
      </c>
      <c r="AT92" s="39"/>
      <c r="AU92" s="196"/>
      <c r="AV92" s="183">
        <f t="shared" si="1"/>
        <v>0</v>
      </c>
    </row>
    <row r="93" spans="1:48" ht="12.95" customHeight="1" x14ac:dyDescent="0.2">
      <c r="A93" s="7" t="s">
        <v>620</v>
      </c>
      <c r="B93" s="8" t="s">
        <v>917</v>
      </c>
      <c r="C93" s="9" t="s">
        <v>621</v>
      </c>
      <c r="D93" s="53" t="s">
        <v>657</v>
      </c>
      <c r="E93" s="53" t="s">
        <v>657</v>
      </c>
      <c r="F93" s="53" t="s">
        <v>657</v>
      </c>
      <c r="G93" s="53" t="s">
        <v>657</v>
      </c>
      <c r="H93" s="53" t="s">
        <v>657</v>
      </c>
      <c r="I93" s="53" t="s">
        <v>657</v>
      </c>
      <c r="J93" s="21"/>
      <c r="K93" s="33"/>
      <c r="L93" s="38" t="s">
        <v>1306</v>
      </c>
      <c r="M93" s="21"/>
      <c r="N93" s="33"/>
      <c r="O93" s="38" t="s">
        <v>1306</v>
      </c>
      <c r="P93" s="21"/>
      <c r="Q93" s="33"/>
      <c r="R93" s="38" t="s">
        <v>1306</v>
      </c>
      <c r="S93" s="21"/>
      <c r="T93" s="33"/>
      <c r="U93" s="38" t="s">
        <v>1306</v>
      </c>
      <c r="V93" s="21"/>
      <c r="W93" s="33"/>
      <c r="X93" s="38" t="s">
        <v>1306</v>
      </c>
      <c r="Y93" s="21"/>
      <c r="Z93" s="33"/>
      <c r="AA93" s="38" t="s">
        <v>1306</v>
      </c>
      <c r="AB93" s="21"/>
      <c r="AC93" s="33"/>
      <c r="AD93" s="38" t="s">
        <v>1306</v>
      </c>
      <c r="AE93" s="21"/>
      <c r="AF93" s="33"/>
      <c r="AG93" s="38" t="s">
        <v>1306</v>
      </c>
      <c r="AH93" s="21"/>
      <c r="AI93" s="33"/>
      <c r="AJ93" s="38" t="s">
        <v>1306</v>
      </c>
      <c r="AK93" s="21"/>
      <c r="AL93" s="33"/>
      <c r="AM93" s="38" t="s">
        <v>1306</v>
      </c>
      <c r="AN93" s="21"/>
      <c r="AO93" s="33"/>
      <c r="AP93" s="38" t="s">
        <v>1306</v>
      </c>
      <c r="AQ93" s="21"/>
      <c r="AR93" s="33"/>
      <c r="AS93" s="38" t="s">
        <v>1306</v>
      </c>
      <c r="AT93" s="72"/>
      <c r="AU93" s="72"/>
      <c r="AV93" s="16" t="e">
        <f t="shared" si="1"/>
        <v>#VALUE!</v>
      </c>
    </row>
    <row r="94" spans="1:48" ht="12.95" customHeight="1" x14ac:dyDescent="0.2">
      <c r="A94" s="7" t="s">
        <v>981</v>
      </c>
      <c r="B94" s="8" t="s">
        <v>918</v>
      </c>
      <c r="C94" s="10" t="s">
        <v>178</v>
      </c>
      <c r="D94" s="53" t="s">
        <v>657</v>
      </c>
      <c r="E94" s="53" t="s">
        <v>657</v>
      </c>
      <c r="F94" s="53" t="s">
        <v>657</v>
      </c>
      <c r="G94" s="53" t="s">
        <v>657</v>
      </c>
      <c r="H94" s="53" t="s">
        <v>657</v>
      </c>
      <c r="I94" s="53" t="s">
        <v>657</v>
      </c>
      <c r="J94" s="21"/>
      <c r="K94" s="33"/>
      <c r="L94" s="38" t="s">
        <v>1306</v>
      </c>
      <c r="M94" s="21"/>
      <c r="N94" s="33"/>
      <c r="O94" s="38" t="s">
        <v>1306</v>
      </c>
      <c r="P94" s="21"/>
      <c r="Q94" s="33"/>
      <c r="R94" s="38" t="s">
        <v>1306</v>
      </c>
      <c r="S94" s="21"/>
      <c r="T94" s="33"/>
      <c r="U94" s="38" t="s">
        <v>1306</v>
      </c>
      <c r="V94" s="21"/>
      <c r="W94" s="33"/>
      <c r="X94" s="38" t="s">
        <v>1306</v>
      </c>
      <c r="Y94" s="21"/>
      <c r="Z94" s="33"/>
      <c r="AA94" s="38" t="s">
        <v>1306</v>
      </c>
      <c r="AB94" s="21"/>
      <c r="AC94" s="33"/>
      <c r="AD94" s="38" t="s">
        <v>1306</v>
      </c>
      <c r="AE94" s="21"/>
      <c r="AF94" s="33"/>
      <c r="AG94" s="38" t="s">
        <v>1306</v>
      </c>
      <c r="AH94" s="21"/>
      <c r="AI94" s="33"/>
      <c r="AJ94" s="38" t="s">
        <v>1306</v>
      </c>
      <c r="AK94" s="21"/>
      <c r="AL94" s="33"/>
      <c r="AM94" s="38" t="s">
        <v>1306</v>
      </c>
      <c r="AN94" s="21"/>
      <c r="AO94" s="33"/>
      <c r="AP94" s="38" t="s">
        <v>1306</v>
      </c>
      <c r="AQ94" s="21"/>
      <c r="AR94" s="33"/>
      <c r="AS94" s="38" t="s">
        <v>1306</v>
      </c>
      <c r="AT94" s="72"/>
      <c r="AU94" s="72"/>
      <c r="AV94" s="16" t="e">
        <f t="shared" si="1"/>
        <v>#VALUE!</v>
      </c>
    </row>
    <row r="95" spans="1:48" ht="12.95" customHeight="1" x14ac:dyDescent="0.2">
      <c r="A95" s="7" t="s">
        <v>982</v>
      </c>
      <c r="B95" s="8" t="s">
        <v>911</v>
      </c>
      <c r="C95" s="10" t="s">
        <v>330</v>
      </c>
      <c r="D95" s="53" t="s">
        <v>657</v>
      </c>
      <c r="E95" s="53" t="s">
        <v>657</v>
      </c>
      <c r="F95" s="53" t="s">
        <v>657</v>
      </c>
      <c r="G95" s="53" t="s">
        <v>657</v>
      </c>
      <c r="H95" s="53" t="s">
        <v>657</v>
      </c>
      <c r="I95" s="53" t="s">
        <v>657</v>
      </c>
      <c r="J95" s="21"/>
      <c r="K95" s="33"/>
      <c r="L95" s="38" t="s">
        <v>1306</v>
      </c>
      <c r="M95" s="21"/>
      <c r="N95" s="33"/>
      <c r="O95" s="38" t="s">
        <v>1306</v>
      </c>
      <c r="P95" s="21"/>
      <c r="Q95" s="33"/>
      <c r="R95" s="38" t="s">
        <v>1306</v>
      </c>
      <c r="S95" s="21"/>
      <c r="T95" s="33"/>
      <c r="U95" s="38" t="s">
        <v>1306</v>
      </c>
      <c r="V95" s="21"/>
      <c r="W95" s="33"/>
      <c r="X95" s="38" t="s">
        <v>1306</v>
      </c>
      <c r="Y95" s="21"/>
      <c r="Z95" s="33"/>
      <c r="AA95" s="38" t="s">
        <v>1306</v>
      </c>
      <c r="AB95" s="21"/>
      <c r="AC95" s="33"/>
      <c r="AD95" s="38" t="s">
        <v>1306</v>
      </c>
      <c r="AE95" s="21"/>
      <c r="AF95" s="33"/>
      <c r="AG95" s="38" t="s">
        <v>1306</v>
      </c>
      <c r="AH95" s="21"/>
      <c r="AI95" s="33"/>
      <c r="AJ95" s="38" t="s">
        <v>1306</v>
      </c>
      <c r="AK95" s="21"/>
      <c r="AL95" s="33"/>
      <c r="AM95" s="38" t="s">
        <v>1306</v>
      </c>
      <c r="AN95" s="21"/>
      <c r="AO95" s="33"/>
      <c r="AP95" s="38" t="s">
        <v>1306</v>
      </c>
      <c r="AQ95" s="21"/>
      <c r="AR95" s="33"/>
      <c r="AS95" s="38" t="s">
        <v>1306</v>
      </c>
      <c r="AT95" s="72"/>
      <c r="AU95" s="72"/>
      <c r="AV95" s="16" t="e">
        <f t="shared" si="1"/>
        <v>#VALUE!</v>
      </c>
    </row>
    <row r="96" spans="1:48" ht="12.95" customHeight="1" x14ac:dyDescent="0.2">
      <c r="A96" s="7" t="s">
        <v>921</v>
      </c>
      <c r="B96" s="8" t="s">
        <v>912</v>
      </c>
      <c r="C96" s="9" t="s">
        <v>368</v>
      </c>
      <c r="D96" s="21" t="s">
        <v>670</v>
      </c>
      <c r="E96" s="20" t="s">
        <v>725</v>
      </c>
      <c r="F96" s="22"/>
      <c r="G96" s="10">
        <v>1</v>
      </c>
      <c r="H96" s="27">
        <v>2500</v>
      </c>
      <c r="I96" s="98"/>
      <c r="J96" s="37"/>
      <c r="K96" s="31" t="s">
        <v>1309</v>
      </c>
      <c r="L96" s="38" t="s">
        <v>1306</v>
      </c>
      <c r="M96" s="37"/>
      <c r="N96" s="31" t="s">
        <v>1309</v>
      </c>
      <c r="O96" s="38" t="s">
        <v>1306</v>
      </c>
      <c r="P96" s="37"/>
      <c r="Q96" s="31" t="s">
        <v>1309</v>
      </c>
      <c r="R96" s="38" t="s">
        <v>1306</v>
      </c>
      <c r="S96" s="37"/>
      <c r="T96" s="31" t="s">
        <v>1309</v>
      </c>
      <c r="U96" s="38" t="s">
        <v>1306</v>
      </c>
      <c r="V96" s="37"/>
      <c r="W96" s="31" t="s">
        <v>1309</v>
      </c>
      <c r="X96" s="38" t="s">
        <v>1306</v>
      </c>
      <c r="Y96" s="37"/>
      <c r="Z96" s="31" t="s">
        <v>1309</v>
      </c>
      <c r="AA96" s="38" t="s">
        <v>1306</v>
      </c>
      <c r="AB96" s="37"/>
      <c r="AC96" s="31" t="s">
        <v>1309</v>
      </c>
      <c r="AD96" s="38" t="s">
        <v>1306</v>
      </c>
      <c r="AE96" s="37"/>
      <c r="AF96" s="31" t="s">
        <v>1309</v>
      </c>
      <c r="AG96" s="38" t="s">
        <v>1306</v>
      </c>
      <c r="AH96" s="37"/>
      <c r="AI96" s="31" t="s">
        <v>1309</v>
      </c>
      <c r="AJ96" s="38" t="s">
        <v>1306</v>
      </c>
      <c r="AK96" s="37"/>
      <c r="AL96" s="31" t="s">
        <v>1309</v>
      </c>
      <c r="AM96" s="38" t="s">
        <v>1306</v>
      </c>
      <c r="AN96" s="37"/>
      <c r="AO96" s="31" t="s">
        <v>1309</v>
      </c>
      <c r="AP96" s="38" t="s">
        <v>1306</v>
      </c>
      <c r="AQ96" s="37"/>
      <c r="AR96" s="31" t="s">
        <v>1309</v>
      </c>
      <c r="AS96" s="38" t="s">
        <v>1306</v>
      </c>
      <c r="AT96" s="39"/>
      <c r="AU96" s="196"/>
      <c r="AV96" s="183">
        <f t="shared" si="1"/>
        <v>0</v>
      </c>
    </row>
    <row r="97" spans="1:48" ht="12.95" customHeight="1" x14ac:dyDescent="0.2">
      <c r="A97" s="7" t="s">
        <v>371</v>
      </c>
      <c r="B97" s="8" t="s">
        <v>912</v>
      </c>
      <c r="C97" s="9" t="s">
        <v>372</v>
      </c>
      <c r="D97" s="21" t="s">
        <v>669</v>
      </c>
      <c r="E97" s="20" t="s">
        <v>726</v>
      </c>
      <c r="F97" s="22"/>
      <c r="G97" s="10">
        <v>1</v>
      </c>
      <c r="H97" s="27">
        <v>2500</v>
      </c>
      <c r="I97" s="98"/>
      <c r="J97" s="37"/>
      <c r="K97" s="31" t="s">
        <v>1309</v>
      </c>
      <c r="L97" s="38" t="s">
        <v>1306</v>
      </c>
      <c r="M97" s="37"/>
      <c r="N97" s="31" t="s">
        <v>1309</v>
      </c>
      <c r="O97" s="38" t="s">
        <v>1306</v>
      </c>
      <c r="P97" s="37"/>
      <c r="Q97" s="31" t="s">
        <v>1309</v>
      </c>
      <c r="R97" s="38" t="s">
        <v>1306</v>
      </c>
      <c r="S97" s="37"/>
      <c r="T97" s="31" t="s">
        <v>1309</v>
      </c>
      <c r="U97" s="38" t="s">
        <v>1306</v>
      </c>
      <c r="V97" s="37"/>
      <c r="W97" s="31" t="s">
        <v>1309</v>
      </c>
      <c r="X97" s="38" t="s">
        <v>1306</v>
      </c>
      <c r="Y97" s="37"/>
      <c r="Z97" s="31" t="s">
        <v>1309</v>
      </c>
      <c r="AA97" s="38" t="s">
        <v>1306</v>
      </c>
      <c r="AB97" s="37"/>
      <c r="AC97" s="31" t="s">
        <v>1309</v>
      </c>
      <c r="AD97" s="38" t="s">
        <v>1306</v>
      </c>
      <c r="AE97" s="37"/>
      <c r="AF97" s="31" t="s">
        <v>1309</v>
      </c>
      <c r="AG97" s="38" t="s">
        <v>1306</v>
      </c>
      <c r="AH97" s="37"/>
      <c r="AI97" s="31" t="s">
        <v>1309</v>
      </c>
      <c r="AJ97" s="38" t="s">
        <v>1306</v>
      </c>
      <c r="AK97" s="37"/>
      <c r="AL97" s="31" t="s">
        <v>1309</v>
      </c>
      <c r="AM97" s="38" t="s">
        <v>1306</v>
      </c>
      <c r="AN97" s="37"/>
      <c r="AO97" s="31" t="s">
        <v>1309</v>
      </c>
      <c r="AP97" s="38" t="s">
        <v>1306</v>
      </c>
      <c r="AQ97" s="37"/>
      <c r="AR97" s="31" t="s">
        <v>1309</v>
      </c>
      <c r="AS97" s="38" t="s">
        <v>1306</v>
      </c>
      <c r="AT97" s="39"/>
      <c r="AU97" s="196"/>
      <c r="AV97" s="183">
        <f t="shared" si="1"/>
        <v>0</v>
      </c>
    </row>
    <row r="98" spans="1:48" ht="12.95" customHeight="1" x14ac:dyDescent="0.2">
      <c r="A98" s="7" t="s">
        <v>286</v>
      </c>
      <c r="B98" s="8" t="s">
        <v>912</v>
      </c>
      <c r="C98" s="10" t="s">
        <v>287</v>
      </c>
      <c r="D98" s="21" t="s">
        <v>764</v>
      </c>
      <c r="E98" s="20" t="s">
        <v>727</v>
      </c>
      <c r="F98" s="22"/>
      <c r="G98" s="10">
        <v>1</v>
      </c>
      <c r="H98" s="27">
        <v>2500</v>
      </c>
      <c r="I98" s="98"/>
      <c r="J98" s="37"/>
      <c r="K98" s="31" t="s">
        <v>1309</v>
      </c>
      <c r="L98" s="38" t="s">
        <v>1306</v>
      </c>
      <c r="M98" s="37"/>
      <c r="N98" s="31" t="s">
        <v>1309</v>
      </c>
      <c r="O98" s="38" t="s">
        <v>1306</v>
      </c>
      <c r="P98" s="37"/>
      <c r="Q98" s="31" t="s">
        <v>1309</v>
      </c>
      <c r="R98" s="38" t="s">
        <v>1306</v>
      </c>
      <c r="S98" s="37"/>
      <c r="T98" s="31" t="s">
        <v>1309</v>
      </c>
      <c r="U98" s="38" t="s">
        <v>1306</v>
      </c>
      <c r="V98" s="37"/>
      <c r="W98" s="31" t="s">
        <v>1309</v>
      </c>
      <c r="X98" s="38" t="s">
        <v>1306</v>
      </c>
      <c r="Y98" s="37"/>
      <c r="Z98" s="31" t="s">
        <v>1309</v>
      </c>
      <c r="AA98" s="38" t="s">
        <v>1306</v>
      </c>
      <c r="AB98" s="37"/>
      <c r="AC98" s="31" t="s">
        <v>1309</v>
      </c>
      <c r="AD98" s="38" t="s">
        <v>1306</v>
      </c>
      <c r="AE98" s="37"/>
      <c r="AF98" s="31" t="s">
        <v>1309</v>
      </c>
      <c r="AG98" s="38" t="s">
        <v>1306</v>
      </c>
      <c r="AH98" s="37"/>
      <c r="AI98" s="31" t="s">
        <v>1309</v>
      </c>
      <c r="AJ98" s="38" t="s">
        <v>1306</v>
      </c>
      <c r="AK98" s="37"/>
      <c r="AL98" s="31" t="s">
        <v>1309</v>
      </c>
      <c r="AM98" s="38" t="s">
        <v>1306</v>
      </c>
      <c r="AN98" s="37"/>
      <c r="AO98" s="31" t="s">
        <v>1309</v>
      </c>
      <c r="AP98" s="38" t="s">
        <v>1306</v>
      </c>
      <c r="AQ98" s="37"/>
      <c r="AR98" s="31" t="s">
        <v>1309</v>
      </c>
      <c r="AS98" s="38" t="s">
        <v>1306</v>
      </c>
      <c r="AT98" s="39"/>
      <c r="AU98" s="196"/>
      <c r="AV98" s="183">
        <f t="shared" si="1"/>
        <v>0</v>
      </c>
    </row>
    <row r="99" spans="1:48" ht="12.95" customHeight="1" x14ac:dyDescent="0.2">
      <c r="A99" s="7" t="s">
        <v>983</v>
      </c>
      <c r="B99" s="8" t="s">
        <v>913</v>
      </c>
      <c r="C99" s="9" t="s">
        <v>561</v>
      </c>
      <c r="D99" s="21" t="s">
        <v>687</v>
      </c>
      <c r="E99" s="20" t="s">
        <v>728</v>
      </c>
      <c r="F99" s="22"/>
      <c r="G99" s="10">
        <v>1</v>
      </c>
      <c r="H99" s="27">
        <v>2500</v>
      </c>
      <c r="I99" s="98"/>
      <c r="J99" s="37"/>
      <c r="K99" s="31" t="s">
        <v>1309</v>
      </c>
      <c r="L99" s="38" t="s">
        <v>1306</v>
      </c>
      <c r="M99" s="37"/>
      <c r="N99" s="31" t="s">
        <v>1309</v>
      </c>
      <c r="O99" s="38" t="s">
        <v>1306</v>
      </c>
      <c r="P99" s="37"/>
      <c r="Q99" s="31" t="s">
        <v>1309</v>
      </c>
      <c r="R99" s="38" t="s">
        <v>1306</v>
      </c>
      <c r="S99" s="37"/>
      <c r="T99" s="31" t="s">
        <v>1309</v>
      </c>
      <c r="U99" s="38" t="s">
        <v>1306</v>
      </c>
      <c r="V99" s="37"/>
      <c r="W99" s="31" t="s">
        <v>1309</v>
      </c>
      <c r="X99" s="38" t="s">
        <v>1306</v>
      </c>
      <c r="Y99" s="37"/>
      <c r="Z99" s="31" t="s">
        <v>1309</v>
      </c>
      <c r="AA99" s="38" t="s">
        <v>1306</v>
      </c>
      <c r="AB99" s="37"/>
      <c r="AC99" s="31" t="s">
        <v>1309</v>
      </c>
      <c r="AD99" s="38" t="s">
        <v>1306</v>
      </c>
      <c r="AE99" s="37"/>
      <c r="AF99" s="31" t="s">
        <v>1309</v>
      </c>
      <c r="AG99" s="38" t="s">
        <v>1306</v>
      </c>
      <c r="AH99" s="37"/>
      <c r="AI99" s="31" t="s">
        <v>1309</v>
      </c>
      <c r="AJ99" s="38" t="s">
        <v>1306</v>
      </c>
      <c r="AK99" s="37"/>
      <c r="AL99" s="31" t="s">
        <v>1309</v>
      </c>
      <c r="AM99" s="38" t="s">
        <v>1306</v>
      </c>
      <c r="AN99" s="37"/>
      <c r="AO99" s="31" t="s">
        <v>1309</v>
      </c>
      <c r="AP99" s="38" t="s">
        <v>1306</v>
      </c>
      <c r="AQ99" s="37"/>
      <c r="AR99" s="31" t="s">
        <v>1309</v>
      </c>
      <c r="AS99" s="38" t="s">
        <v>1306</v>
      </c>
      <c r="AT99" s="39"/>
      <c r="AU99" s="196"/>
      <c r="AV99" s="183">
        <f t="shared" si="1"/>
        <v>0</v>
      </c>
    </row>
    <row r="100" spans="1:48" ht="12.95" customHeight="1" x14ac:dyDescent="0.2">
      <c r="A100" s="7" t="s">
        <v>984</v>
      </c>
      <c r="B100" s="8" t="s">
        <v>913</v>
      </c>
      <c r="C100" s="10" t="s">
        <v>353</v>
      </c>
      <c r="D100" s="53" t="s">
        <v>657</v>
      </c>
      <c r="E100" s="53" t="s">
        <v>657</v>
      </c>
      <c r="F100" s="53" t="s">
        <v>657</v>
      </c>
      <c r="G100" s="53" t="s">
        <v>657</v>
      </c>
      <c r="H100" s="53" t="s">
        <v>657</v>
      </c>
      <c r="I100" s="53" t="s">
        <v>657</v>
      </c>
      <c r="J100" s="21"/>
      <c r="K100" s="33"/>
      <c r="L100" s="38" t="s">
        <v>1306</v>
      </c>
      <c r="M100" s="21"/>
      <c r="N100" s="33"/>
      <c r="O100" s="38" t="s">
        <v>1306</v>
      </c>
      <c r="P100" s="21"/>
      <c r="Q100" s="33"/>
      <c r="R100" s="38" t="s">
        <v>1306</v>
      </c>
      <c r="S100" s="21"/>
      <c r="T100" s="33"/>
      <c r="U100" s="38" t="s">
        <v>1306</v>
      </c>
      <c r="V100" s="21"/>
      <c r="W100" s="33"/>
      <c r="X100" s="38" t="s">
        <v>1306</v>
      </c>
      <c r="Y100" s="21"/>
      <c r="Z100" s="33"/>
      <c r="AA100" s="38" t="s">
        <v>1306</v>
      </c>
      <c r="AB100" s="21"/>
      <c r="AC100" s="33"/>
      <c r="AD100" s="38" t="s">
        <v>1306</v>
      </c>
      <c r="AE100" s="21"/>
      <c r="AF100" s="33"/>
      <c r="AG100" s="38" t="s">
        <v>1306</v>
      </c>
      <c r="AH100" s="21"/>
      <c r="AI100" s="33"/>
      <c r="AJ100" s="38" t="s">
        <v>1306</v>
      </c>
      <c r="AK100" s="21"/>
      <c r="AL100" s="33"/>
      <c r="AM100" s="38" t="s">
        <v>1306</v>
      </c>
      <c r="AN100" s="21"/>
      <c r="AO100" s="33"/>
      <c r="AP100" s="38" t="s">
        <v>1306</v>
      </c>
      <c r="AQ100" s="21"/>
      <c r="AR100" s="33"/>
      <c r="AS100" s="38" t="s">
        <v>1306</v>
      </c>
      <c r="AT100" s="72"/>
      <c r="AU100" s="72"/>
      <c r="AV100" s="16" t="e">
        <f t="shared" si="1"/>
        <v>#VALUE!</v>
      </c>
    </row>
    <row r="101" spans="1:48" ht="12.95" customHeight="1" x14ac:dyDescent="0.2">
      <c r="A101" s="7" t="s">
        <v>985</v>
      </c>
      <c r="B101" s="8" t="s">
        <v>912</v>
      </c>
      <c r="C101" s="9" t="s">
        <v>625</v>
      </c>
      <c r="D101" s="21" t="s">
        <v>765</v>
      </c>
      <c r="E101" s="20" t="s">
        <v>729</v>
      </c>
      <c r="F101" s="22"/>
      <c r="G101" s="10">
        <v>1</v>
      </c>
      <c r="H101" s="27">
        <v>2500</v>
      </c>
      <c r="I101" s="98"/>
      <c r="J101" s="37"/>
      <c r="K101" s="31" t="s">
        <v>1309</v>
      </c>
      <c r="L101" s="38" t="s">
        <v>1306</v>
      </c>
      <c r="M101" s="37"/>
      <c r="N101" s="31" t="s">
        <v>1309</v>
      </c>
      <c r="O101" s="38" t="s">
        <v>1306</v>
      </c>
      <c r="P101" s="37"/>
      <c r="Q101" s="31" t="s">
        <v>1309</v>
      </c>
      <c r="R101" s="38" t="s">
        <v>1306</v>
      </c>
      <c r="S101" s="37"/>
      <c r="T101" s="31" t="s">
        <v>1309</v>
      </c>
      <c r="U101" s="38" t="s">
        <v>1306</v>
      </c>
      <c r="V101" s="37"/>
      <c r="W101" s="31" t="s">
        <v>1309</v>
      </c>
      <c r="X101" s="38" t="s">
        <v>1306</v>
      </c>
      <c r="Y101" s="37"/>
      <c r="Z101" s="31" t="s">
        <v>1309</v>
      </c>
      <c r="AA101" s="38" t="s">
        <v>1306</v>
      </c>
      <c r="AB101" s="37"/>
      <c r="AC101" s="31" t="s">
        <v>1309</v>
      </c>
      <c r="AD101" s="38" t="s">
        <v>1306</v>
      </c>
      <c r="AE101" s="37"/>
      <c r="AF101" s="31" t="s">
        <v>1309</v>
      </c>
      <c r="AG101" s="38" t="s">
        <v>1306</v>
      </c>
      <c r="AH101" s="37"/>
      <c r="AI101" s="31" t="s">
        <v>1309</v>
      </c>
      <c r="AJ101" s="38" t="s">
        <v>1306</v>
      </c>
      <c r="AK101" s="37"/>
      <c r="AL101" s="31" t="s">
        <v>1309</v>
      </c>
      <c r="AM101" s="38" t="s">
        <v>1306</v>
      </c>
      <c r="AN101" s="37"/>
      <c r="AO101" s="31" t="s">
        <v>1309</v>
      </c>
      <c r="AP101" s="38" t="s">
        <v>1306</v>
      </c>
      <c r="AQ101" s="37"/>
      <c r="AR101" s="31" t="s">
        <v>1309</v>
      </c>
      <c r="AS101" s="38" t="s">
        <v>1306</v>
      </c>
      <c r="AT101" s="39"/>
      <c r="AU101" s="196"/>
      <c r="AV101" s="183">
        <f t="shared" si="1"/>
        <v>0</v>
      </c>
    </row>
    <row r="102" spans="1:48" ht="12.95" customHeight="1" x14ac:dyDescent="0.2">
      <c r="A102" s="7" t="s">
        <v>986</v>
      </c>
      <c r="B102" s="8" t="s">
        <v>910</v>
      </c>
      <c r="C102" s="10" t="s">
        <v>37</v>
      </c>
      <c r="D102" s="53" t="s">
        <v>657</v>
      </c>
      <c r="E102" s="53" t="s">
        <v>657</v>
      </c>
      <c r="F102" s="53" t="s">
        <v>657</v>
      </c>
      <c r="G102" s="53" t="s">
        <v>657</v>
      </c>
      <c r="H102" s="53" t="s">
        <v>657</v>
      </c>
      <c r="I102" s="53" t="s">
        <v>657</v>
      </c>
      <c r="J102" s="21"/>
      <c r="K102" s="33"/>
      <c r="L102" s="38" t="s">
        <v>1306</v>
      </c>
      <c r="M102" s="21"/>
      <c r="N102" s="33"/>
      <c r="O102" s="38" t="s">
        <v>1306</v>
      </c>
      <c r="P102" s="21"/>
      <c r="Q102" s="33"/>
      <c r="R102" s="38" t="s">
        <v>1306</v>
      </c>
      <c r="S102" s="21"/>
      <c r="T102" s="33"/>
      <c r="U102" s="38" t="s">
        <v>1306</v>
      </c>
      <c r="V102" s="21"/>
      <c r="W102" s="33"/>
      <c r="X102" s="38" t="s">
        <v>1306</v>
      </c>
      <c r="Y102" s="21"/>
      <c r="Z102" s="33"/>
      <c r="AA102" s="38" t="s">
        <v>1306</v>
      </c>
      <c r="AB102" s="21"/>
      <c r="AC102" s="33"/>
      <c r="AD102" s="38" t="s">
        <v>1306</v>
      </c>
      <c r="AE102" s="21"/>
      <c r="AF102" s="33"/>
      <c r="AG102" s="38" t="s">
        <v>1306</v>
      </c>
      <c r="AH102" s="21"/>
      <c r="AI102" s="33"/>
      <c r="AJ102" s="38" t="s">
        <v>1306</v>
      </c>
      <c r="AK102" s="21"/>
      <c r="AL102" s="33"/>
      <c r="AM102" s="38" t="s">
        <v>1306</v>
      </c>
      <c r="AN102" s="21"/>
      <c r="AO102" s="33"/>
      <c r="AP102" s="38" t="s">
        <v>1306</v>
      </c>
      <c r="AQ102" s="21"/>
      <c r="AR102" s="33"/>
      <c r="AS102" s="38" t="s">
        <v>1306</v>
      </c>
      <c r="AT102" s="72"/>
      <c r="AU102" s="72"/>
      <c r="AV102" s="16" t="e">
        <f t="shared" si="1"/>
        <v>#VALUE!</v>
      </c>
    </row>
    <row r="103" spans="1:48" ht="12.95" customHeight="1" x14ac:dyDescent="0.2">
      <c r="A103" s="7" t="s">
        <v>987</v>
      </c>
      <c r="B103" s="8" t="s">
        <v>909</v>
      </c>
      <c r="C103" s="10" t="s">
        <v>174</v>
      </c>
      <c r="D103" s="53" t="s">
        <v>657</v>
      </c>
      <c r="E103" s="53" t="s">
        <v>657</v>
      </c>
      <c r="F103" s="53" t="s">
        <v>657</v>
      </c>
      <c r="G103" s="53" t="s">
        <v>657</v>
      </c>
      <c r="H103" s="53" t="s">
        <v>657</v>
      </c>
      <c r="I103" s="53" t="s">
        <v>657</v>
      </c>
      <c r="J103" s="21"/>
      <c r="K103" s="33"/>
      <c r="L103" s="38" t="s">
        <v>1306</v>
      </c>
      <c r="M103" s="21"/>
      <c r="N103" s="33"/>
      <c r="O103" s="38" t="s">
        <v>1306</v>
      </c>
      <c r="P103" s="21"/>
      <c r="Q103" s="33"/>
      <c r="R103" s="38" t="s">
        <v>1306</v>
      </c>
      <c r="S103" s="21"/>
      <c r="T103" s="33"/>
      <c r="U103" s="38" t="s">
        <v>1306</v>
      </c>
      <c r="V103" s="21"/>
      <c r="W103" s="33"/>
      <c r="X103" s="38" t="s">
        <v>1306</v>
      </c>
      <c r="Y103" s="21"/>
      <c r="Z103" s="33"/>
      <c r="AA103" s="38" t="s">
        <v>1306</v>
      </c>
      <c r="AB103" s="21"/>
      <c r="AC103" s="33"/>
      <c r="AD103" s="38" t="s">
        <v>1306</v>
      </c>
      <c r="AE103" s="21"/>
      <c r="AF103" s="33"/>
      <c r="AG103" s="38" t="s">
        <v>1306</v>
      </c>
      <c r="AH103" s="21"/>
      <c r="AI103" s="33"/>
      <c r="AJ103" s="38" t="s">
        <v>1306</v>
      </c>
      <c r="AK103" s="21"/>
      <c r="AL103" s="33"/>
      <c r="AM103" s="38" t="s">
        <v>1306</v>
      </c>
      <c r="AN103" s="21"/>
      <c r="AO103" s="33"/>
      <c r="AP103" s="38" t="s">
        <v>1306</v>
      </c>
      <c r="AQ103" s="21"/>
      <c r="AR103" s="33"/>
      <c r="AS103" s="38" t="s">
        <v>1306</v>
      </c>
      <c r="AT103" s="72"/>
      <c r="AU103" s="72"/>
      <c r="AV103" s="16" t="e">
        <f t="shared" si="1"/>
        <v>#VALUE!</v>
      </c>
    </row>
    <row r="104" spans="1:48" ht="12.95" customHeight="1" x14ac:dyDescent="0.2">
      <c r="A104" s="7" t="s">
        <v>333</v>
      </c>
      <c r="B104" s="8" t="s">
        <v>912</v>
      </c>
      <c r="C104" s="10" t="s">
        <v>334</v>
      </c>
      <c r="D104" s="53" t="s">
        <v>657</v>
      </c>
      <c r="E104" s="53" t="s">
        <v>657</v>
      </c>
      <c r="F104" s="53" t="s">
        <v>657</v>
      </c>
      <c r="G104" s="53" t="s">
        <v>657</v>
      </c>
      <c r="H104" s="53" t="s">
        <v>657</v>
      </c>
      <c r="I104" s="53" t="s">
        <v>657</v>
      </c>
      <c r="J104" s="21"/>
      <c r="K104" s="33"/>
      <c r="L104" s="38" t="s">
        <v>1306</v>
      </c>
      <c r="M104" s="21"/>
      <c r="N104" s="33"/>
      <c r="O104" s="38" t="s">
        <v>1306</v>
      </c>
      <c r="P104" s="21"/>
      <c r="Q104" s="33"/>
      <c r="R104" s="38" t="s">
        <v>1306</v>
      </c>
      <c r="S104" s="21"/>
      <c r="T104" s="33"/>
      <c r="U104" s="38" t="s">
        <v>1306</v>
      </c>
      <c r="V104" s="21"/>
      <c r="W104" s="33"/>
      <c r="X104" s="38" t="s">
        <v>1306</v>
      </c>
      <c r="Y104" s="21"/>
      <c r="Z104" s="33"/>
      <c r="AA104" s="38" t="s">
        <v>1306</v>
      </c>
      <c r="AB104" s="21"/>
      <c r="AC104" s="33"/>
      <c r="AD104" s="38" t="s">
        <v>1306</v>
      </c>
      <c r="AE104" s="21"/>
      <c r="AF104" s="33"/>
      <c r="AG104" s="38" t="s">
        <v>1306</v>
      </c>
      <c r="AH104" s="21"/>
      <c r="AI104" s="33"/>
      <c r="AJ104" s="38" t="s">
        <v>1306</v>
      </c>
      <c r="AK104" s="21"/>
      <c r="AL104" s="33"/>
      <c r="AM104" s="38" t="s">
        <v>1306</v>
      </c>
      <c r="AN104" s="21"/>
      <c r="AO104" s="33"/>
      <c r="AP104" s="38" t="s">
        <v>1306</v>
      </c>
      <c r="AQ104" s="21"/>
      <c r="AR104" s="33"/>
      <c r="AS104" s="38" t="s">
        <v>1306</v>
      </c>
      <c r="AT104" s="72"/>
      <c r="AU104" s="72"/>
      <c r="AV104" s="16" t="e">
        <f t="shared" si="1"/>
        <v>#VALUE!</v>
      </c>
    </row>
    <row r="105" spans="1:48" ht="12.95" customHeight="1" x14ac:dyDescent="0.2">
      <c r="A105" s="7" t="s">
        <v>258</v>
      </c>
      <c r="B105" s="8" t="s">
        <v>918</v>
      </c>
      <c r="C105" s="10" t="s">
        <v>259</v>
      </c>
      <c r="D105" s="53" t="s">
        <v>657</v>
      </c>
      <c r="E105" s="53" t="s">
        <v>657</v>
      </c>
      <c r="F105" s="53" t="s">
        <v>657</v>
      </c>
      <c r="G105" s="53" t="s">
        <v>657</v>
      </c>
      <c r="H105" s="53" t="s">
        <v>657</v>
      </c>
      <c r="I105" s="53" t="s">
        <v>657</v>
      </c>
      <c r="J105" s="21"/>
      <c r="K105" s="33"/>
      <c r="L105" s="38" t="s">
        <v>1306</v>
      </c>
      <c r="M105" s="21"/>
      <c r="N105" s="33"/>
      <c r="O105" s="38" t="s">
        <v>1306</v>
      </c>
      <c r="P105" s="21"/>
      <c r="Q105" s="33"/>
      <c r="R105" s="38" t="s">
        <v>1306</v>
      </c>
      <c r="S105" s="21"/>
      <c r="T105" s="33"/>
      <c r="U105" s="38" t="s">
        <v>1306</v>
      </c>
      <c r="V105" s="21"/>
      <c r="W105" s="33"/>
      <c r="X105" s="38" t="s">
        <v>1306</v>
      </c>
      <c r="Y105" s="21"/>
      <c r="Z105" s="33"/>
      <c r="AA105" s="38" t="s">
        <v>1306</v>
      </c>
      <c r="AB105" s="21"/>
      <c r="AC105" s="33"/>
      <c r="AD105" s="38" t="s">
        <v>1306</v>
      </c>
      <c r="AE105" s="21"/>
      <c r="AF105" s="33"/>
      <c r="AG105" s="38" t="s">
        <v>1306</v>
      </c>
      <c r="AH105" s="21"/>
      <c r="AI105" s="33"/>
      <c r="AJ105" s="38" t="s">
        <v>1306</v>
      </c>
      <c r="AK105" s="21"/>
      <c r="AL105" s="33"/>
      <c r="AM105" s="38" t="s">
        <v>1306</v>
      </c>
      <c r="AN105" s="21"/>
      <c r="AO105" s="33"/>
      <c r="AP105" s="38" t="s">
        <v>1306</v>
      </c>
      <c r="AQ105" s="21"/>
      <c r="AR105" s="33"/>
      <c r="AS105" s="38" t="s">
        <v>1306</v>
      </c>
      <c r="AT105" s="72"/>
      <c r="AU105" s="72"/>
      <c r="AV105" s="16" t="e">
        <f t="shared" si="1"/>
        <v>#VALUE!</v>
      </c>
    </row>
    <row r="106" spans="1:48" ht="12.95" customHeight="1" x14ac:dyDescent="0.2">
      <c r="A106" s="7" t="s">
        <v>583</v>
      </c>
      <c r="B106" s="8" t="s">
        <v>913</v>
      </c>
      <c r="C106" s="9" t="s">
        <v>584</v>
      </c>
      <c r="D106" s="53" t="s">
        <v>657</v>
      </c>
      <c r="E106" s="53" t="s">
        <v>657</v>
      </c>
      <c r="F106" s="53" t="s">
        <v>657</v>
      </c>
      <c r="G106" s="53" t="s">
        <v>657</v>
      </c>
      <c r="H106" s="53" t="s">
        <v>657</v>
      </c>
      <c r="I106" s="53" t="s">
        <v>657</v>
      </c>
      <c r="J106" s="21"/>
      <c r="K106" s="33"/>
      <c r="L106" s="38" t="s">
        <v>1306</v>
      </c>
      <c r="M106" s="21"/>
      <c r="N106" s="33"/>
      <c r="O106" s="38" t="s">
        <v>1306</v>
      </c>
      <c r="P106" s="21"/>
      <c r="Q106" s="33"/>
      <c r="R106" s="38" t="s">
        <v>1306</v>
      </c>
      <c r="S106" s="21"/>
      <c r="T106" s="33"/>
      <c r="U106" s="38" t="s">
        <v>1306</v>
      </c>
      <c r="V106" s="21"/>
      <c r="W106" s="33"/>
      <c r="X106" s="38" t="s">
        <v>1306</v>
      </c>
      <c r="Y106" s="21"/>
      <c r="Z106" s="33"/>
      <c r="AA106" s="38" t="s">
        <v>1306</v>
      </c>
      <c r="AB106" s="21"/>
      <c r="AC106" s="33"/>
      <c r="AD106" s="38" t="s">
        <v>1306</v>
      </c>
      <c r="AE106" s="21"/>
      <c r="AF106" s="33"/>
      <c r="AG106" s="38" t="s">
        <v>1306</v>
      </c>
      <c r="AH106" s="21"/>
      <c r="AI106" s="33"/>
      <c r="AJ106" s="38" t="s">
        <v>1306</v>
      </c>
      <c r="AK106" s="21"/>
      <c r="AL106" s="33"/>
      <c r="AM106" s="38" t="s">
        <v>1306</v>
      </c>
      <c r="AN106" s="21"/>
      <c r="AO106" s="33"/>
      <c r="AP106" s="38" t="s">
        <v>1306</v>
      </c>
      <c r="AQ106" s="21"/>
      <c r="AR106" s="33"/>
      <c r="AS106" s="38" t="s">
        <v>1306</v>
      </c>
      <c r="AT106" s="72"/>
      <c r="AU106" s="72"/>
      <c r="AV106" s="16" t="e">
        <f t="shared" si="1"/>
        <v>#VALUE!</v>
      </c>
    </row>
    <row r="107" spans="1:48" ht="12.95" customHeight="1" x14ac:dyDescent="0.2">
      <c r="A107" s="7" t="s">
        <v>923</v>
      </c>
      <c r="B107" s="8" t="s">
        <v>918</v>
      </c>
      <c r="C107" s="9" t="s">
        <v>571</v>
      </c>
      <c r="D107" s="21" t="s">
        <v>688</v>
      </c>
      <c r="E107" s="109" t="s">
        <v>730</v>
      </c>
      <c r="F107" s="22"/>
      <c r="G107" s="10">
        <v>1</v>
      </c>
      <c r="H107" s="27">
        <v>2500</v>
      </c>
      <c r="I107" s="98"/>
      <c r="J107" s="37"/>
      <c r="K107" s="31" t="s">
        <v>1309</v>
      </c>
      <c r="L107" s="38" t="s">
        <v>1306</v>
      </c>
      <c r="M107" s="37"/>
      <c r="N107" s="31" t="s">
        <v>1309</v>
      </c>
      <c r="O107" s="38" t="s">
        <v>1306</v>
      </c>
      <c r="P107" s="37"/>
      <c r="Q107" s="31" t="s">
        <v>1309</v>
      </c>
      <c r="R107" s="38" t="s">
        <v>1306</v>
      </c>
      <c r="S107" s="37"/>
      <c r="T107" s="31" t="s">
        <v>1309</v>
      </c>
      <c r="U107" s="38" t="s">
        <v>1306</v>
      </c>
      <c r="V107" s="37"/>
      <c r="W107" s="31" t="s">
        <v>1309</v>
      </c>
      <c r="X107" s="38" t="s">
        <v>1306</v>
      </c>
      <c r="Y107" s="37"/>
      <c r="Z107" s="31" t="s">
        <v>1309</v>
      </c>
      <c r="AA107" s="38" t="s">
        <v>1306</v>
      </c>
      <c r="AB107" s="37"/>
      <c r="AC107" s="31" t="s">
        <v>1309</v>
      </c>
      <c r="AD107" s="38" t="s">
        <v>1306</v>
      </c>
      <c r="AE107" s="37"/>
      <c r="AF107" s="31" t="s">
        <v>1309</v>
      </c>
      <c r="AG107" s="38" t="s">
        <v>1306</v>
      </c>
      <c r="AH107" s="37"/>
      <c r="AI107" s="31" t="s">
        <v>1309</v>
      </c>
      <c r="AJ107" s="38" t="s">
        <v>1306</v>
      </c>
      <c r="AK107" s="37"/>
      <c r="AL107" s="31" t="s">
        <v>1309</v>
      </c>
      <c r="AM107" s="38" t="s">
        <v>1306</v>
      </c>
      <c r="AN107" s="37"/>
      <c r="AO107" s="31" t="s">
        <v>1309</v>
      </c>
      <c r="AP107" s="38" t="s">
        <v>1306</v>
      </c>
      <c r="AQ107" s="37"/>
      <c r="AR107" s="31" t="s">
        <v>1309</v>
      </c>
      <c r="AS107" s="38" t="s">
        <v>1306</v>
      </c>
      <c r="AT107" s="39"/>
      <c r="AU107" s="196"/>
      <c r="AV107" s="183">
        <f t="shared" si="1"/>
        <v>0</v>
      </c>
    </row>
    <row r="108" spans="1:48" ht="12.95" customHeight="1" x14ac:dyDescent="0.2">
      <c r="A108" s="7" t="s">
        <v>575</v>
      </c>
      <c r="B108" s="8" t="s">
        <v>915</v>
      </c>
      <c r="C108" s="9" t="s">
        <v>576</v>
      </c>
      <c r="D108" s="21" t="s">
        <v>766</v>
      </c>
      <c r="E108" s="109" t="s">
        <v>731</v>
      </c>
      <c r="F108" s="22"/>
      <c r="G108" s="10">
        <v>1</v>
      </c>
      <c r="H108" s="27">
        <v>2500</v>
      </c>
      <c r="I108" s="98"/>
      <c r="J108" s="37"/>
      <c r="K108" s="31" t="s">
        <v>1309</v>
      </c>
      <c r="L108" s="38" t="s">
        <v>1306</v>
      </c>
      <c r="M108" s="37"/>
      <c r="N108" s="31" t="s">
        <v>1309</v>
      </c>
      <c r="O108" s="38" t="s">
        <v>1306</v>
      </c>
      <c r="P108" s="37"/>
      <c r="Q108" s="31" t="s">
        <v>1309</v>
      </c>
      <c r="R108" s="38" t="s">
        <v>1306</v>
      </c>
      <c r="S108" s="37"/>
      <c r="T108" s="31" t="s">
        <v>1309</v>
      </c>
      <c r="U108" s="38" t="s">
        <v>1306</v>
      </c>
      <c r="V108" s="37"/>
      <c r="W108" s="31" t="s">
        <v>1309</v>
      </c>
      <c r="X108" s="38" t="s">
        <v>1306</v>
      </c>
      <c r="Y108" s="37"/>
      <c r="Z108" s="31" t="s">
        <v>1309</v>
      </c>
      <c r="AA108" s="38" t="s">
        <v>1306</v>
      </c>
      <c r="AB108" s="37"/>
      <c r="AC108" s="31" t="s">
        <v>1309</v>
      </c>
      <c r="AD108" s="38" t="s">
        <v>1306</v>
      </c>
      <c r="AE108" s="37"/>
      <c r="AF108" s="31" t="s">
        <v>1309</v>
      </c>
      <c r="AG108" s="38" t="s">
        <v>1306</v>
      </c>
      <c r="AH108" s="37"/>
      <c r="AI108" s="31" t="s">
        <v>1309</v>
      </c>
      <c r="AJ108" s="38" t="s">
        <v>1306</v>
      </c>
      <c r="AK108" s="37"/>
      <c r="AL108" s="31" t="s">
        <v>1309</v>
      </c>
      <c r="AM108" s="38" t="s">
        <v>1306</v>
      </c>
      <c r="AN108" s="37"/>
      <c r="AO108" s="31" t="s">
        <v>1309</v>
      </c>
      <c r="AP108" s="38" t="s">
        <v>1306</v>
      </c>
      <c r="AQ108" s="37"/>
      <c r="AR108" s="31" t="s">
        <v>1309</v>
      </c>
      <c r="AS108" s="38" t="s">
        <v>1306</v>
      </c>
      <c r="AT108" s="39"/>
      <c r="AU108" s="196"/>
      <c r="AV108" s="183">
        <f t="shared" si="1"/>
        <v>0</v>
      </c>
    </row>
    <row r="109" spans="1:48" ht="12.95" customHeight="1" x14ac:dyDescent="0.2">
      <c r="A109" s="7" t="s">
        <v>488</v>
      </c>
      <c r="B109" s="8" t="s">
        <v>911</v>
      </c>
      <c r="C109" s="9" t="s">
        <v>489</v>
      </c>
      <c r="D109" s="53" t="s">
        <v>657</v>
      </c>
      <c r="E109" s="53" t="s">
        <v>657</v>
      </c>
      <c r="F109" s="53" t="s">
        <v>657</v>
      </c>
      <c r="G109" s="53" t="s">
        <v>657</v>
      </c>
      <c r="H109" s="53" t="s">
        <v>657</v>
      </c>
      <c r="I109" s="53" t="s">
        <v>657</v>
      </c>
      <c r="J109" s="21"/>
      <c r="K109" s="33"/>
      <c r="L109" s="38" t="s">
        <v>1306</v>
      </c>
      <c r="M109" s="21"/>
      <c r="N109" s="33"/>
      <c r="O109" s="38" t="s">
        <v>1306</v>
      </c>
      <c r="P109" s="21"/>
      <c r="Q109" s="33"/>
      <c r="R109" s="38" t="s">
        <v>1306</v>
      </c>
      <c r="S109" s="21"/>
      <c r="T109" s="33"/>
      <c r="U109" s="38" t="s">
        <v>1306</v>
      </c>
      <c r="V109" s="21"/>
      <c r="W109" s="33"/>
      <c r="X109" s="38" t="s">
        <v>1306</v>
      </c>
      <c r="Y109" s="21"/>
      <c r="Z109" s="33"/>
      <c r="AA109" s="38" t="s">
        <v>1306</v>
      </c>
      <c r="AB109" s="21"/>
      <c r="AC109" s="33"/>
      <c r="AD109" s="38" t="s">
        <v>1306</v>
      </c>
      <c r="AE109" s="21"/>
      <c r="AF109" s="33"/>
      <c r="AG109" s="38" t="s">
        <v>1306</v>
      </c>
      <c r="AH109" s="21"/>
      <c r="AI109" s="33"/>
      <c r="AJ109" s="38" t="s">
        <v>1306</v>
      </c>
      <c r="AK109" s="21"/>
      <c r="AL109" s="33"/>
      <c r="AM109" s="38" t="s">
        <v>1306</v>
      </c>
      <c r="AN109" s="21"/>
      <c r="AO109" s="33"/>
      <c r="AP109" s="38" t="s">
        <v>1306</v>
      </c>
      <c r="AQ109" s="21"/>
      <c r="AR109" s="33"/>
      <c r="AS109" s="38" t="s">
        <v>1306</v>
      </c>
      <c r="AT109" s="72"/>
      <c r="AU109" s="72"/>
      <c r="AV109" s="16" t="e">
        <f t="shared" si="1"/>
        <v>#VALUE!</v>
      </c>
    </row>
    <row r="110" spans="1:48" ht="12.95" customHeight="1" x14ac:dyDescent="0.2">
      <c r="A110" s="7" t="s">
        <v>282</v>
      </c>
      <c r="B110" s="8" t="s">
        <v>920</v>
      </c>
      <c r="C110" s="10" t="s">
        <v>283</v>
      </c>
      <c r="D110" s="21" t="s">
        <v>689</v>
      </c>
      <c r="E110" s="20" t="s">
        <v>732</v>
      </c>
      <c r="F110" s="22"/>
      <c r="G110" s="10">
        <v>1</v>
      </c>
      <c r="H110" s="27">
        <v>2500</v>
      </c>
      <c r="I110" s="98"/>
      <c r="J110" s="37"/>
      <c r="K110" s="31" t="s">
        <v>1309</v>
      </c>
      <c r="L110" s="38" t="s">
        <v>1306</v>
      </c>
      <c r="M110" s="37"/>
      <c r="N110" s="31" t="s">
        <v>1309</v>
      </c>
      <c r="O110" s="38" t="s">
        <v>1306</v>
      </c>
      <c r="P110" s="37"/>
      <c r="Q110" s="31" t="s">
        <v>1309</v>
      </c>
      <c r="R110" s="38" t="s">
        <v>1306</v>
      </c>
      <c r="S110" s="37"/>
      <c r="T110" s="31" t="s">
        <v>1309</v>
      </c>
      <c r="U110" s="38" t="s">
        <v>1306</v>
      </c>
      <c r="V110" s="37"/>
      <c r="W110" s="31" t="s">
        <v>1309</v>
      </c>
      <c r="X110" s="38" t="s">
        <v>1306</v>
      </c>
      <c r="Y110" s="37"/>
      <c r="Z110" s="31" t="s">
        <v>1309</v>
      </c>
      <c r="AA110" s="38" t="s">
        <v>1306</v>
      </c>
      <c r="AB110" s="37"/>
      <c r="AC110" s="31" t="s">
        <v>1309</v>
      </c>
      <c r="AD110" s="38" t="s">
        <v>1306</v>
      </c>
      <c r="AE110" s="37"/>
      <c r="AF110" s="31" t="s">
        <v>1309</v>
      </c>
      <c r="AG110" s="38" t="s">
        <v>1306</v>
      </c>
      <c r="AH110" s="37"/>
      <c r="AI110" s="31" t="s">
        <v>1309</v>
      </c>
      <c r="AJ110" s="38" t="s">
        <v>1306</v>
      </c>
      <c r="AK110" s="37"/>
      <c r="AL110" s="31" t="s">
        <v>1309</v>
      </c>
      <c r="AM110" s="38" t="s">
        <v>1306</v>
      </c>
      <c r="AN110" s="37"/>
      <c r="AO110" s="31" t="s">
        <v>1309</v>
      </c>
      <c r="AP110" s="38" t="s">
        <v>1306</v>
      </c>
      <c r="AQ110" s="37"/>
      <c r="AR110" s="31" t="s">
        <v>1309</v>
      </c>
      <c r="AS110" s="38" t="s">
        <v>1306</v>
      </c>
      <c r="AT110" s="39"/>
      <c r="AU110" s="196"/>
      <c r="AV110" s="183">
        <f t="shared" si="1"/>
        <v>0</v>
      </c>
    </row>
    <row r="111" spans="1:48" ht="12.95" customHeight="1" x14ac:dyDescent="0.2">
      <c r="A111" s="7" t="s">
        <v>118</v>
      </c>
      <c r="B111" s="8" t="s">
        <v>914</v>
      </c>
      <c r="C111" s="10" t="s">
        <v>119</v>
      </c>
      <c r="D111" s="53" t="s">
        <v>657</v>
      </c>
      <c r="E111" s="53" t="s">
        <v>657</v>
      </c>
      <c r="F111" s="53" t="s">
        <v>657</v>
      </c>
      <c r="G111" s="53" t="s">
        <v>657</v>
      </c>
      <c r="H111" s="53" t="s">
        <v>657</v>
      </c>
      <c r="I111" s="53" t="s">
        <v>657</v>
      </c>
      <c r="J111" s="21"/>
      <c r="K111" s="33"/>
      <c r="L111" s="38" t="s">
        <v>1306</v>
      </c>
      <c r="M111" s="21"/>
      <c r="N111" s="33"/>
      <c r="O111" s="38" t="s">
        <v>1306</v>
      </c>
      <c r="P111" s="21"/>
      <c r="Q111" s="33"/>
      <c r="R111" s="38" t="s">
        <v>1306</v>
      </c>
      <c r="S111" s="21"/>
      <c r="T111" s="33"/>
      <c r="U111" s="38" t="s">
        <v>1306</v>
      </c>
      <c r="V111" s="21"/>
      <c r="W111" s="33"/>
      <c r="X111" s="38" t="s">
        <v>1306</v>
      </c>
      <c r="Y111" s="21"/>
      <c r="Z111" s="33"/>
      <c r="AA111" s="38" t="s">
        <v>1306</v>
      </c>
      <c r="AB111" s="21"/>
      <c r="AC111" s="33"/>
      <c r="AD111" s="38" t="s">
        <v>1306</v>
      </c>
      <c r="AE111" s="21"/>
      <c r="AF111" s="33"/>
      <c r="AG111" s="38" t="s">
        <v>1306</v>
      </c>
      <c r="AH111" s="21"/>
      <c r="AI111" s="33"/>
      <c r="AJ111" s="38" t="s">
        <v>1306</v>
      </c>
      <c r="AK111" s="21"/>
      <c r="AL111" s="33"/>
      <c r="AM111" s="38" t="s">
        <v>1306</v>
      </c>
      <c r="AN111" s="21"/>
      <c r="AO111" s="33"/>
      <c r="AP111" s="38" t="s">
        <v>1306</v>
      </c>
      <c r="AQ111" s="21"/>
      <c r="AR111" s="33"/>
      <c r="AS111" s="38" t="s">
        <v>1306</v>
      </c>
      <c r="AT111" s="72"/>
      <c r="AU111" s="72"/>
      <c r="AV111" s="16" t="e">
        <f t="shared" si="1"/>
        <v>#VALUE!</v>
      </c>
    </row>
    <row r="112" spans="1:48" ht="12.95" customHeight="1" x14ac:dyDescent="0.2">
      <c r="A112" s="7" t="s">
        <v>59</v>
      </c>
      <c r="B112" s="8" t="s">
        <v>906</v>
      </c>
      <c r="C112" s="10" t="s">
        <v>60</v>
      </c>
      <c r="D112" s="53" t="s">
        <v>657</v>
      </c>
      <c r="E112" s="53" t="s">
        <v>657</v>
      </c>
      <c r="F112" s="53" t="s">
        <v>657</v>
      </c>
      <c r="G112" s="53" t="s">
        <v>657</v>
      </c>
      <c r="H112" s="53" t="s">
        <v>657</v>
      </c>
      <c r="I112" s="53" t="s">
        <v>657</v>
      </c>
      <c r="J112" s="21"/>
      <c r="K112" s="33"/>
      <c r="L112" s="38" t="s">
        <v>1306</v>
      </c>
      <c r="M112" s="21"/>
      <c r="N112" s="33"/>
      <c r="O112" s="38" t="s">
        <v>1306</v>
      </c>
      <c r="P112" s="21"/>
      <c r="Q112" s="33"/>
      <c r="R112" s="38" t="s">
        <v>1306</v>
      </c>
      <c r="S112" s="21"/>
      <c r="T112" s="33"/>
      <c r="U112" s="38" t="s">
        <v>1306</v>
      </c>
      <c r="V112" s="21"/>
      <c r="W112" s="33"/>
      <c r="X112" s="38" t="s">
        <v>1306</v>
      </c>
      <c r="Y112" s="21"/>
      <c r="Z112" s="33"/>
      <c r="AA112" s="38" t="s">
        <v>1306</v>
      </c>
      <c r="AB112" s="21"/>
      <c r="AC112" s="33"/>
      <c r="AD112" s="38" t="s">
        <v>1306</v>
      </c>
      <c r="AE112" s="21"/>
      <c r="AF112" s="33"/>
      <c r="AG112" s="38" t="s">
        <v>1306</v>
      </c>
      <c r="AH112" s="21"/>
      <c r="AI112" s="33"/>
      <c r="AJ112" s="38" t="s">
        <v>1306</v>
      </c>
      <c r="AK112" s="21"/>
      <c r="AL112" s="33"/>
      <c r="AM112" s="38" t="s">
        <v>1306</v>
      </c>
      <c r="AN112" s="21"/>
      <c r="AO112" s="33"/>
      <c r="AP112" s="38" t="s">
        <v>1306</v>
      </c>
      <c r="AQ112" s="21"/>
      <c r="AR112" s="33"/>
      <c r="AS112" s="38" t="s">
        <v>1306</v>
      </c>
      <c r="AT112" s="72"/>
      <c r="AU112" s="72"/>
      <c r="AV112" s="16" t="e">
        <f t="shared" si="1"/>
        <v>#VALUE!</v>
      </c>
    </row>
    <row r="113" spans="1:48" ht="12.95" customHeight="1" x14ac:dyDescent="0.2">
      <c r="A113" s="7" t="s">
        <v>1013</v>
      </c>
      <c r="B113" s="8" t="s">
        <v>913</v>
      </c>
      <c r="C113" s="9" t="s">
        <v>632</v>
      </c>
      <c r="D113" s="53" t="s">
        <v>657</v>
      </c>
      <c r="E113" s="53" t="s">
        <v>657</v>
      </c>
      <c r="F113" s="53" t="s">
        <v>657</v>
      </c>
      <c r="G113" s="53" t="s">
        <v>657</v>
      </c>
      <c r="H113" s="53" t="s">
        <v>657</v>
      </c>
      <c r="I113" s="53" t="s">
        <v>657</v>
      </c>
      <c r="J113" s="21"/>
      <c r="K113" s="33"/>
      <c r="L113" s="38" t="s">
        <v>1306</v>
      </c>
      <c r="M113" s="21"/>
      <c r="N113" s="33"/>
      <c r="O113" s="38" t="s">
        <v>1306</v>
      </c>
      <c r="P113" s="21"/>
      <c r="Q113" s="33"/>
      <c r="R113" s="38" t="s">
        <v>1306</v>
      </c>
      <c r="S113" s="21"/>
      <c r="T113" s="33"/>
      <c r="U113" s="38" t="s">
        <v>1306</v>
      </c>
      <c r="V113" s="21"/>
      <c r="W113" s="33"/>
      <c r="X113" s="38" t="s">
        <v>1306</v>
      </c>
      <c r="Y113" s="21"/>
      <c r="Z113" s="33"/>
      <c r="AA113" s="38" t="s">
        <v>1306</v>
      </c>
      <c r="AB113" s="21"/>
      <c r="AC113" s="33"/>
      <c r="AD113" s="38" t="s">
        <v>1306</v>
      </c>
      <c r="AE113" s="21"/>
      <c r="AF113" s="33"/>
      <c r="AG113" s="38" t="s">
        <v>1306</v>
      </c>
      <c r="AH113" s="21"/>
      <c r="AI113" s="33"/>
      <c r="AJ113" s="38" t="s">
        <v>1306</v>
      </c>
      <c r="AK113" s="21"/>
      <c r="AL113" s="33"/>
      <c r="AM113" s="38" t="s">
        <v>1306</v>
      </c>
      <c r="AN113" s="21"/>
      <c r="AO113" s="33"/>
      <c r="AP113" s="38" t="s">
        <v>1306</v>
      </c>
      <c r="AQ113" s="21"/>
      <c r="AR113" s="33"/>
      <c r="AS113" s="38" t="s">
        <v>1306</v>
      </c>
      <c r="AT113" s="72"/>
      <c r="AU113" s="72"/>
      <c r="AV113" s="16" t="e">
        <f t="shared" si="1"/>
        <v>#VALUE!</v>
      </c>
    </row>
    <row r="114" spans="1:48" ht="12.95" customHeight="1" x14ac:dyDescent="0.2">
      <c r="A114" s="7" t="s">
        <v>520</v>
      </c>
      <c r="B114" s="8" t="s">
        <v>906</v>
      </c>
      <c r="C114" s="9" t="s">
        <v>521</v>
      </c>
      <c r="D114" s="53" t="s">
        <v>657</v>
      </c>
      <c r="E114" s="53" t="s">
        <v>657</v>
      </c>
      <c r="F114" s="53" t="s">
        <v>657</v>
      </c>
      <c r="G114" s="53" t="s">
        <v>657</v>
      </c>
      <c r="H114" s="53" t="s">
        <v>657</v>
      </c>
      <c r="I114" s="53" t="s">
        <v>657</v>
      </c>
      <c r="J114" s="21"/>
      <c r="K114" s="33"/>
      <c r="L114" s="38" t="s">
        <v>1306</v>
      </c>
      <c r="M114" s="21"/>
      <c r="N114" s="33"/>
      <c r="O114" s="38" t="s">
        <v>1306</v>
      </c>
      <c r="P114" s="21"/>
      <c r="Q114" s="33"/>
      <c r="R114" s="38" t="s">
        <v>1306</v>
      </c>
      <c r="S114" s="21"/>
      <c r="T114" s="33"/>
      <c r="U114" s="38" t="s">
        <v>1306</v>
      </c>
      <c r="V114" s="21"/>
      <c r="W114" s="33"/>
      <c r="X114" s="38" t="s">
        <v>1306</v>
      </c>
      <c r="Y114" s="21"/>
      <c r="Z114" s="33"/>
      <c r="AA114" s="38" t="s">
        <v>1306</v>
      </c>
      <c r="AB114" s="21"/>
      <c r="AC114" s="33"/>
      <c r="AD114" s="38" t="s">
        <v>1306</v>
      </c>
      <c r="AE114" s="21"/>
      <c r="AF114" s="33"/>
      <c r="AG114" s="38" t="s">
        <v>1306</v>
      </c>
      <c r="AH114" s="21"/>
      <c r="AI114" s="33"/>
      <c r="AJ114" s="38" t="s">
        <v>1306</v>
      </c>
      <c r="AK114" s="21"/>
      <c r="AL114" s="33"/>
      <c r="AM114" s="38" t="s">
        <v>1306</v>
      </c>
      <c r="AN114" s="21"/>
      <c r="AO114" s="33"/>
      <c r="AP114" s="38" t="s">
        <v>1306</v>
      </c>
      <c r="AQ114" s="21"/>
      <c r="AR114" s="33"/>
      <c r="AS114" s="38" t="s">
        <v>1306</v>
      </c>
      <c r="AT114" s="72"/>
      <c r="AU114" s="72"/>
      <c r="AV114" s="16" t="e">
        <f t="shared" si="1"/>
        <v>#VALUE!</v>
      </c>
    </row>
    <row r="115" spans="1:48" ht="12.95" customHeight="1" x14ac:dyDescent="0.2">
      <c r="A115" s="7" t="s">
        <v>134</v>
      </c>
      <c r="B115" s="8" t="s">
        <v>918</v>
      </c>
      <c r="C115" s="10" t="s">
        <v>135</v>
      </c>
      <c r="D115" s="53" t="s">
        <v>657</v>
      </c>
      <c r="E115" s="53" t="s">
        <v>657</v>
      </c>
      <c r="F115" s="53" t="s">
        <v>657</v>
      </c>
      <c r="G115" s="53" t="s">
        <v>657</v>
      </c>
      <c r="H115" s="53" t="s">
        <v>657</v>
      </c>
      <c r="I115" s="53" t="s">
        <v>657</v>
      </c>
      <c r="J115" s="21"/>
      <c r="K115" s="33"/>
      <c r="L115" s="38" t="s">
        <v>1306</v>
      </c>
      <c r="M115" s="21"/>
      <c r="N115" s="33"/>
      <c r="O115" s="38" t="s">
        <v>1306</v>
      </c>
      <c r="P115" s="21"/>
      <c r="Q115" s="33"/>
      <c r="R115" s="38" t="s">
        <v>1306</v>
      </c>
      <c r="S115" s="21"/>
      <c r="T115" s="33"/>
      <c r="U115" s="38" t="s">
        <v>1306</v>
      </c>
      <c r="V115" s="21"/>
      <c r="W115" s="33"/>
      <c r="X115" s="38" t="s">
        <v>1306</v>
      </c>
      <c r="Y115" s="21"/>
      <c r="Z115" s="33"/>
      <c r="AA115" s="38" t="s">
        <v>1306</v>
      </c>
      <c r="AB115" s="21"/>
      <c r="AC115" s="33"/>
      <c r="AD115" s="38" t="s">
        <v>1306</v>
      </c>
      <c r="AE115" s="21"/>
      <c r="AF115" s="33"/>
      <c r="AG115" s="38" t="s">
        <v>1306</v>
      </c>
      <c r="AH115" s="21"/>
      <c r="AI115" s="33"/>
      <c r="AJ115" s="38" t="s">
        <v>1306</v>
      </c>
      <c r="AK115" s="21"/>
      <c r="AL115" s="33"/>
      <c r="AM115" s="38" t="s">
        <v>1306</v>
      </c>
      <c r="AN115" s="21"/>
      <c r="AO115" s="33"/>
      <c r="AP115" s="38" t="s">
        <v>1306</v>
      </c>
      <c r="AQ115" s="21"/>
      <c r="AR115" s="33"/>
      <c r="AS115" s="38" t="s">
        <v>1306</v>
      </c>
      <c r="AT115" s="72"/>
      <c r="AU115" s="72"/>
      <c r="AV115" s="16" t="e">
        <f t="shared" si="1"/>
        <v>#VALUE!</v>
      </c>
    </row>
    <row r="116" spans="1:48" ht="12.95" customHeight="1" x14ac:dyDescent="0.2">
      <c r="A116" s="7" t="s">
        <v>181</v>
      </c>
      <c r="B116" s="8" t="s">
        <v>909</v>
      </c>
      <c r="C116" s="10" t="s">
        <v>182</v>
      </c>
      <c r="D116" s="21" t="s">
        <v>662</v>
      </c>
      <c r="E116" s="20" t="s">
        <v>947</v>
      </c>
      <c r="F116" s="22"/>
      <c r="G116" s="10">
        <v>1</v>
      </c>
      <c r="H116" s="27">
        <v>2500</v>
      </c>
      <c r="I116" s="98"/>
      <c r="J116" s="37"/>
      <c r="K116" s="31" t="s">
        <v>1309</v>
      </c>
      <c r="L116" s="38" t="s">
        <v>1306</v>
      </c>
      <c r="M116" s="37"/>
      <c r="N116" s="31" t="s">
        <v>1309</v>
      </c>
      <c r="O116" s="38" t="s">
        <v>1306</v>
      </c>
      <c r="P116" s="37"/>
      <c r="Q116" s="31" t="s">
        <v>1309</v>
      </c>
      <c r="R116" s="38" t="s">
        <v>1306</v>
      </c>
      <c r="S116" s="37"/>
      <c r="T116" s="31" t="s">
        <v>1309</v>
      </c>
      <c r="U116" s="38" t="s">
        <v>1306</v>
      </c>
      <c r="V116" s="37"/>
      <c r="W116" s="31" t="s">
        <v>1309</v>
      </c>
      <c r="X116" s="38" t="s">
        <v>1306</v>
      </c>
      <c r="Y116" s="37"/>
      <c r="Z116" s="31" t="s">
        <v>1309</v>
      </c>
      <c r="AA116" s="38" t="s">
        <v>1306</v>
      </c>
      <c r="AB116" s="37"/>
      <c r="AC116" s="31" t="s">
        <v>1309</v>
      </c>
      <c r="AD116" s="38" t="s">
        <v>1306</v>
      </c>
      <c r="AE116" s="37"/>
      <c r="AF116" s="31" t="s">
        <v>1309</v>
      </c>
      <c r="AG116" s="38" t="s">
        <v>1306</v>
      </c>
      <c r="AH116" s="37"/>
      <c r="AI116" s="31" t="s">
        <v>1309</v>
      </c>
      <c r="AJ116" s="38" t="s">
        <v>1306</v>
      </c>
      <c r="AK116" s="37"/>
      <c r="AL116" s="31" t="s">
        <v>1309</v>
      </c>
      <c r="AM116" s="38" t="s">
        <v>1306</v>
      </c>
      <c r="AN116" s="37"/>
      <c r="AO116" s="31" t="s">
        <v>1309</v>
      </c>
      <c r="AP116" s="38" t="s">
        <v>1306</v>
      </c>
      <c r="AQ116" s="37"/>
      <c r="AR116" s="31" t="s">
        <v>1309</v>
      </c>
      <c r="AS116" s="38" t="s">
        <v>1306</v>
      </c>
      <c r="AT116" s="39"/>
      <c r="AU116" s="196"/>
      <c r="AV116" s="183">
        <f t="shared" si="1"/>
        <v>0</v>
      </c>
    </row>
    <row r="117" spans="1:48" ht="12.95" customHeight="1" x14ac:dyDescent="0.2">
      <c r="A117" s="7" t="s">
        <v>603</v>
      </c>
      <c r="B117" s="8" t="s">
        <v>914</v>
      </c>
      <c r="C117" s="9" t="s">
        <v>604</v>
      </c>
      <c r="D117" s="53" t="s">
        <v>657</v>
      </c>
      <c r="E117" s="53" t="s">
        <v>657</v>
      </c>
      <c r="F117" s="53" t="s">
        <v>657</v>
      </c>
      <c r="G117" s="53" t="s">
        <v>657</v>
      </c>
      <c r="H117" s="53" t="s">
        <v>657</v>
      </c>
      <c r="I117" s="53" t="s">
        <v>657</v>
      </c>
      <c r="J117" s="21"/>
      <c r="K117" s="33"/>
      <c r="L117" s="38" t="s">
        <v>1306</v>
      </c>
      <c r="M117" s="21"/>
      <c r="N117" s="33"/>
      <c r="O117" s="38" t="s">
        <v>1306</v>
      </c>
      <c r="P117" s="21"/>
      <c r="Q117" s="33"/>
      <c r="R117" s="38" t="s">
        <v>1306</v>
      </c>
      <c r="S117" s="21"/>
      <c r="T117" s="33"/>
      <c r="U117" s="38" t="s">
        <v>1306</v>
      </c>
      <c r="V117" s="21"/>
      <c r="W117" s="33"/>
      <c r="X117" s="38" t="s">
        <v>1306</v>
      </c>
      <c r="Y117" s="21"/>
      <c r="Z117" s="33"/>
      <c r="AA117" s="38" t="s">
        <v>1306</v>
      </c>
      <c r="AB117" s="21"/>
      <c r="AC117" s="33"/>
      <c r="AD117" s="38" t="s">
        <v>1306</v>
      </c>
      <c r="AE117" s="21"/>
      <c r="AF117" s="33"/>
      <c r="AG117" s="38" t="s">
        <v>1306</v>
      </c>
      <c r="AH117" s="21"/>
      <c r="AI117" s="33"/>
      <c r="AJ117" s="38" t="s">
        <v>1306</v>
      </c>
      <c r="AK117" s="21"/>
      <c r="AL117" s="33"/>
      <c r="AM117" s="38" t="s">
        <v>1306</v>
      </c>
      <c r="AN117" s="21"/>
      <c r="AO117" s="33"/>
      <c r="AP117" s="38" t="s">
        <v>1306</v>
      </c>
      <c r="AQ117" s="21"/>
      <c r="AR117" s="33"/>
      <c r="AS117" s="38" t="s">
        <v>1306</v>
      </c>
      <c r="AT117" s="72"/>
      <c r="AU117" s="72"/>
      <c r="AV117" s="16" t="e">
        <f t="shared" si="1"/>
        <v>#VALUE!</v>
      </c>
    </row>
    <row r="118" spans="1:48" ht="12.95" customHeight="1" x14ac:dyDescent="0.2">
      <c r="A118" s="7" t="s">
        <v>231</v>
      </c>
      <c r="B118" s="8" t="s">
        <v>911</v>
      </c>
      <c r="C118" s="10" t="s">
        <v>232</v>
      </c>
      <c r="D118" s="53" t="s">
        <v>657</v>
      </c>
      <c r="E118" s="53" t="s">
        <v>657</v>
      </c>
      <c r="F118" s="53" t="s">
        <v>657</v>
      </c>
      <c r="G118" s="53" t="s">
        <v>657</v>
      </c>
      <c r="H118" s="53" t="s">
        <v>657</v>
      </c>
      <c r="I118" s="53" t="s">
        <v>657</v>
      </c>
      <c r="J118" s="21"/>
      <c r="K118" s="33"/>
      <c r="L118" s="38" t="s">
        <v>1306</v>
      </c>
      <c r="M118" s="21"/>
      <c r="N118" s="33"/>
      <c r="O118" s="38" t="s">
        <v>1306</v>
      </c>
      <c r="P118" s="21"/>
      <c r="Q118" s="33"/>
      <c r="R118" s="38" t="s">
        <v>1306</v>
      </c>
      <c r="S118" s="21"/>
      <c r="T118" s="33"/>
      <c r="U118" s="38" t="s">
        <v>1306</v>
      </c>
      <c r="V118" s="21"/>
      <c r="W118" s="33"/>
      <c r="X118" s="38" t="s">
        <v>1306</v>
      </c>
      <c r="Y118" s="21"/>
      <c r="Z118" s="33"/>
      <c r="AA118" s="38" t="s">
        <v>1306</v>
      </c>
      <c r="AB118" s="21"/>
      <c r="AC118" s="33"/>
      <c r="AD118" s="38" t="s">
        <v>1306</v>
      </c>
      <c r="AE118" s="21"/>
      <c r="AF118" s="33"/>
      <c r="AG118" s="38" t="s">
        <v>1306</v>
      </c>
      <c r="AH118" s="21"/>
      <c r="AI118" s="33"/>
      <c r="AJ118" s="38" t="s">
        <v>1306</v>
      </c>
      <c r="AK118" s="21"/>
      <c r="AL118" s="33"/>
      <c r="AM118" s="38" t="s">
        <v>1306</v>
      </c>
      <c r="AN118" s="21"/>
      <c r="AO118" s="33"/>
      <c r="AP118" s="38" t="s">
        <v>1306</v>
      </c>
      <c r="AQ118" s="21"/>
      <c r="AR118" s="33"/>
      <c r="AS118" s="38" t="s">
        <v>1306</v>
      </c>
      <c r="AT118" s="72"/>
      <c r="AU118" s="72"/>
      <c r="AV118" s="16" t="e">
        <f t="shared" si="1"/>
        <v>#VALUE!</v>
      </c>
    </row>
    <row r="119" spans="1:48" ht="12.95" customHeight="1" x14ac:dyDescent="0.2">
      <c r="A119" s="7" t="s">
        <v>345</v>
      </c>
      <c r="B119" s="8" t="s">
        <v>912</v>
      </c>
      <c r="C119" s="10" t="s">
        <v>346</v>
      </c>
      <c r="D119" s="21" t="s">
        <v>767</v>
      </c>
      <c r="E119" s="20" t="s">
        <v>733</v>
      </c>
      <c r="F119" s="22"/>
      <c r="G119" s="10">
        <v>1</v>
      </c>
      <c r="H119" s="27">
        <v>2500</v>
      </c>
      <c r="I119" s="98"/>
      <c r="J119" s="37"/>
      <c r="K119" s="31" t="s">
        <v>1309</v>
      </c>
      <c r="L119" s="38" t="s">
        <v>1306</v>
      </c>
      <c r="M119" s="37"/>
      <c r="N119" s="31" t="s">
        <v>1309</v>
      </c>
      <c r="O119" s="38" t="s">
        <v>1306</v>
      </c>
      <c r="P119" s="37"/>
      <c r="Q119" s="31" t="s">
        <v>1309</v>
      </c>
      <c r="R119" s="38" t="s">
        <v>1306</v>
      </c>
      <c r="S119" s="37"/>
      <c r="T119" s="31" t="s">
        <v>1309</v>
      </c>
      <c r="U119" s="38" t="s">
        <v>1306</v>
      </c>
      <c r="V119" s="37"/>
      <c r="W119" s="31" t="s">
        <v>1309</v>
      </c>
      <c r="X119" s="38" t="s">
        <v>1306</v>
      </c>
      <c r="Y119" s="37"/>
      <c r="Z119" s="31" t="s">
        <v>1309</v>
      </c>
      <c r="AA119" s="38" t="s">
        <v>1306</v>
      </c>
      <c r="AB119" s="37"/>
      <c r="AC119" s="31" t="s">
        <v>1309</v>
      </c>
      <c r="AD119" s="38" t="s">
        <v>1306</v>
      </c>
      <c r="AE119" s="37"/>
      <c r="AF119" s="31" t="s">
        <v>1309</v>
      </c>
      <c r="AG119" s="38" t="s">
        <v>1306</v>
      </c>
      <c r="AH119" s="37"/>
      <c r="AI119" s="31" t="s">
        <v>1309</v>
      </c>
      <c r="AJ119" s="38" t="s">
        <v>1306</v>
      </c>
      <c r="AK119" s="37"/>
      <c r="AL119" s="31" t="s">
        <v>1309</v>
      </c>
      <c r="AM119" s="38" t="s">
        <v>1306</v>
      </c>
      <c r="AN119" s="37"/>
      <c r="AO119" s="31" t="s">
        <v>1309</v>
      </c>
      <c r="AP119" s="38" t="s">
        <v>1306</v>
      </c>
      <c r="AQ119" s="37"/>
      <c r="AR119" s="31" t="s">
        <v>1309</v>
      </c>
      <c r="AS119" s="38" t="s">
        <v>1306</v>
      </c>
      <c r="AT119" s="39"/>
      <c r="AU119" s="196"/>
      <c r="AV119" s="183">
        <f t="shared" si="1"/>
        <v>0</v>
      </c>
    </row>
    <row r="120" spans="1:48" ht="12.95" customHeight="1" x14ac:dyDescent="0.2">
      <c r="A120" s="7" t="s">
        <v>290</v>
      </c>
      <c r="B120" s="8" t="s">
        <v>910</v>
      </c>
      <c r="C120" s="10" t="s">
        <v>291</v>
      </c>
      <c r="D120" s="53" t="s">
        <v>657</v>
      </c>
      <c r="E120" s="53" t="s">
        <v>657</v>
      </c>
      <c r="F120" s="53" t="s">
        <v>657</v>
      </c>
      <c r="G120" s="53" t="s">
        <v>657</v>
      </c>
      <c r="H120" s="53" t="s">
        <v>657</v>
      </c>
      <c r="I120" s="53" t="s">
        <v>657</v>
      </c>
      <c r="J120" s="21"/>
      <c r="K120" s="33"/>
      <c r="L120" s="38" t="s">
        <v>1306</v>
      </c>
      <c r="M120" s="21"/>
      <c r="N120" s="33"/>
      <c r="O120" s="38" t="s">
        <v>1306</v>
      </c>
      <c r="P120" s="21"/>
      <c r="Q120" s="33"/>
      <c r="R120" s="38" t="s">
        <v>1306</v>
      </c>
      <c r="S120" s="21"/>
      <c r="T120" s="33"/>
      <c r="U120" s="38" t="s">
        <v>1306</v>
      </c>
      <c r="V120" s="21"/>
      <c r="W120" s="33"/>
      <c r="X120" s="38" t="s">
        <v>1306</v>
      </c>
      <c r="Y120" s="21"/>
      <c r="Z120" s="33"/>
      <c r="AA120" s="38" t="s">
        <v>1306</v>
      </c>
      <c r="AB120" s="21"/>
      <c r="AC120" s="33"/>
      <c r="AD120" s="38" t="s">
        <v>1306</v>
      </c>
      <c r="AE120" s="21"/>
      <c r="AF120" s="33"/>
      <c r="AG120" s="38" t="s">
        <v>1306</v>
      </c>
      <c r="AH120" s="21"/>
      <c r="AI120" s="33"/>
      <c r="AJ120" s="38" t="s">
        <v>1306</v>
      </c>
      <c r="AK120" s="21"/>
      <c r="AL120" s="33"/>
      <c r="AM120" s="38" t="s">
        <v>1306</v>
      </c>
      <c r="AN120" s="21"/>
      <c r="AO120" s="33"/>
      <c r="AP120" s="38" t="s">
        <v>1306</v>
      </c>
      <c r="AQ120" s="21"/>
      <c r="AR120" s="33"/>
      <c r="AS120" s="38" t="s">
        <v>1306</v>
      </c>
      <c r="AT120" s="72"/>
      <c r="AU120" s="72"/>
      <c r="AV120" s="16" t="e">
        <f t="shared" si="1"/>
        <v>#VALUE!</v>
      </c>
    </row>
    <row r="121" spans="1:48" ht="12.95" customHeight="1" x14ac:dyDescent="0.2">
      <c r="A121" s="7" t="s">
        <v>608</v>
      </c>
      <c r="B121" s="8" t="s">
        <v>912</v>
      </c>
      <c r="C121" s="9" t="s">
        <v>609</v>
      </c>
      <c r="D121" s="21" t="s">
        <v>768</v>
      </c>
      <c r="E121" s="20" t="s">
        <v>742</v>
      </c>
      <c r="F121" s="22"/>
      <c r="G121" s="10">
        <v>1</v>
      </c>
      <c r="H121" s="27">
        <v>2500</v>
      </c>
      <c r="I121" s="98"/>
      <c r="J121" s="37"/>
      <c r="K121" s="31" t="s">
        <v>1309</v>
      </c>
      <c r="L121" s="38" t="s">
        <v>1306</v>
      </c>
      <c r="M121" s="37"/>
      <c r="N121" s="31" t="s">
        <v>1309</v>
      </c>
      <c r="O121" s="38" t="s">
        <v>1306</v>
      </c>
      <c r="P121" s="37"/>
      <c r="Q121" s="31" t="s">
        <v>1309</v>
      </c>
      <c r="R121" s="38" t="s">
        <v>1306</v>
      </c>
      <c r="S121" s="37"/>
      <c r="T121" s="31" t="s">
        <v>1309</v>
      </c>
      <c r="U121" s="38" t="s">
        <v>1306</v>
      </c>
      <c r="V121" s="37"/>
      <c r="W121" s="31" t="s">
        <v>1309</v>
      </c>
      <c r="X121" s="38" t="s">
        <v>1306</v>
      </c>
      <c r="Y121" s="37"/>
      <c r="Z121" s="31" t="s">
        <v>1309</v>
      </c>
      <c r="AA121" s="38" t="s">
        <v>1306</v>
      </c>
      <c r="AB121" s="37"/>
      <c r="AC121" s="31" t="s">
        <v>1309</v>
      </c>
      <c r="AD121" s="38" t="s">
        <v>1306</v>
      </c>
      <c r="AE121" s="37"/>
      <c r="AF121" s="31" t="s">
        <v>1309</v>
      </c>
      <c r="AG121" s="38" t="s">
        <v>1306</v>
      </c>
      <c r="AH121" s="37"/>
      <c r="AI121" s="31" t="s">
        <v>1309</v>
      </c>
      <c r="AJ121" s="38" t="s">
        <v>1306</v>
      </c>
      <c r="AK121" s="37"/>
      <c r="AL121" s="31" t="s">
        <v>1309</v>
      </c>
      <c r="AM121" s="38" t="s">
        <v>1306</v>
      </c>
      <c r="AN121" s="37"/>
      <c r="AO121" s="31" t="s">
        <v>1309</v>
      </c>
      <c r="AP121" s="38" t="s">
        <v>1306</v>
      </c>
      <c r="AQ121" s="37"/>
      <c r="AR121" s="31" t="s">
        <v>1309</v>
      </c>
      <c r="AS121" s="38" t="s">
        <v>1306</v>
      </c>
      <c r="AT121" s="39"/>
      <c r="AU121" s="196"/>
      <c r="AV121" s="183">
        <f t="shared" si="1"/>
        <v>0</v>
      </c>
    </row>
    <row r="122" spans="1:48" ht="12.95" customHeight="1" x14ac:dyDescent="0.2">
      <c r="A122" s="7" t="s">
        <v>219</v>
      </c>
      <c r="B122" s="8" t="s">
        <v>920</v>
      </c>
      <c r="C122" s="10" t="s">
        <v>220</v>
      </c>
      <c r="D122" s="53" t="s">
        <v>657</v>
      </c>
      <c r="E122" s="53" t="s">
        <v>657</v>
      </c>
      <c r="F122" s="53" t="s">
        <v>657</v>
      </c>
      <c r="G122" s="53" t="s">
        <v>657</v>
      </c>
      <c r="H122" s="53" t="s">
        <v>657</v>
      </c>
      <c r="I122" s="53" t="s">
        <v>657</v>
      </c>
      <c r="J122" s="21"/>
      <c r="K122" s="33"/>
      <c r="L122" s="38" t="s">
        <v>1306</v>
      </c>
      <c r="M122" s="21"/>
      <c r="N122" s="33"/>
      <c r="O122" s="38" t="s">
        <v>1306</v>
      </c>
      <c r="P122" s="21"/>
      <c r="Q122" s="33"/>
      <c r="R122" s="38" t="s">
        <v>1306</v>
      </c>
      <c r="S122" s="21"/>
      <c r="T122" s="33"/>
      <c r="U122" s="38" t="s">
        <v>1306</v>
      </c>
      <c r="V122" s="21"/>
      <c r="W122" s="33"/>
      <c r="X122" s="38" t="s">
        <v>1306</v>
      </c>
      <c r="Y122" s="21"/>
      <c r="Z122" s="33"/>
      <c r="AA122" s="38" t="s">
        <v>1306</v>
      </c>
      <c r="AB122" s="21"/>
      <c r="AC122" s="33"/>
      <c r="AD122" s="38" t="s">
        <v>1306</v>
      </c>
      <c r="AE122" s="21"/>
      <c r="AF122" s="33"/>
      <c r="AG122" s="38" t="s">
        <v>1306</v>
      </c>
      <c r="AH122" s="21"/>
      <c r="AI122" s="33"/>
      <c r="AJ122" s="38" t="s">
        <v>1306</v>
      </c>
      <c r="AK122" s="21"/>
      <c r="AL122" s="33"/>
      <c r="AM122" s="38" t="s">
        <v>1306</v>
      </c>
      <c r="AN122" s="21"/>
      <c r="AO122" s="33"/>
      <c r="AP122" s="38" t="s">
        <v>1306</v>
      </c>
      <c r="AQ122" s="21"/>
      <c r="AR122" s="33"/>
      <c r="AS122" s="38" t="s">
        <v>1306</v>
      </c>
      <c r="AT122" s="72"/>
      <c r="AU122" s="72"/>
      <c r="AV122" s="16" t="e">
        <f t="shared" si="1"/>
        <v>#VALUE!</v>
      </c>
    </row>
    <row r="123" spans="1:48" ht="12.95" customHeight="1" x14ac:dyDescent="0.2">
      <c r="A123" s="7" t="s">
        <v>532</v>
      </c>
      <c r="B123" s="8" t="s">
        <v>918</v>
      </c>
      <c r="C123" s="9" t="s">
        <v>533</v>
      </c>
      <c r="D123" s="53" t="s">
        <v>657</v>
      </c>
      <c r="E123" s="53" t="s">
        <v>657</v>
      </c>
      <c r="F123" s="53" t="s">
        <v>657</v>
      </c>
      <c r="G123" s="53" t="s">
        <v>657</v>
      </c>
      <c r="H123" s="53" t="s">
        <v>657</v>
      </c>
      <c r="I123" s="53" t="s">
        <v>657</v>
      </c>
      <c r="J123" s="21"/>
      <c r="K123" s="33"/>
      <c r="L123" s="38" t="s">
        <v>1306</v>
      </c>
      <c r="M123" s="21"/>
      <c r="N123" s="33"/>
      <c r="O123" s="38" t="s">
        <v>1306</v>
      </c>
      <c r="P123" s="21"/>
      <c r="Q123" s="33"/>
      <c r="R123" s="38" t="s">
        <v>1306</v>
      </c>
      <c r="S123" s="21"/>
      <c r="T123" s="33"/>
      <c r="U123" s="38" t="s">
        <v>1306</v>
      </c>
      <c r="V123" s="21"/>
      <c r="W123" s="33"/>
      <c r="X123" s="38" t="s">
        <v>1306</v>
      </c>
      <c r="Y123" s="21"/>
      <c r="Z123" s="33"/>
      <c r="AA123" s="38" t="s">
        <v>1306</v>
      </c>
      <c r="AB123" s="21"/>
      <c r="AC123" s="33"/>
      <c r="AD123" s="38" t="s">
        <v>1306</v>
      </c>
      <c r="AE123" s="21"/>
      <c r="AF123" s="33"/>
      <c r="AG123" s="38" t="s">
        <v>1306</v>
      </c>
      <c r="AH123" s="21"/>
      <c r="AI123" s="33"/>
      <c r="AJ123" s="38" t="s">
        <v>1306</v>
      </c>
      <c r="AK123" s="21"/>
      <c r="AL123" s="33"/>
      <c r="AM123" s="38" t="s">
        <v>1306</v>
      </c>
      <c r="AN123" s="21"/>
      <c r="AO123" s="33"/>
      <c r="AP123" s="38" t="s">
        <v>1306</v>
      </c>
      <c r="AQ123" s="21"/>
      <c r="AR123" s="33"/>
      <c r="AS123" s="38" t="s">
        <v>1306</v>
      </c>
      <c r="AT123" s="72"/>
      <c r="AU123" s="72"/>
      <c r="AV123" s="16" t="e">
        <f t="shared" si="1"/>
        <v>#VALUE!</v>
      </c>
    </row>
    <row r="124" spans="1:48" ht="12.95" customHeight="1" x14ac:dyDescent="0.2">
      <c r="A124" s="7" t="s">
        <v>925</v>
      </c>
      <c r="B124" s="8" t="s">
        <v>913</v>
      </c>
      <c r="C124" s="9" t="s">
        <v>566</v>
      </c>
      <c r="D124" s="53" t="s">
        <v>657</v>
      </c>
      <c r="E124" s="53" t="s">
        <v>657</v>
      </c>
      <c r="F124" s="53" t="s">
        <v>657</v>
      </c>
      <c r="G124" s="53" t="s">
        <v>657</v>
      </c>
      <c r="H124" s="53" t="s">
        <v>657</v>
      </c>
      <c r="I124" s="53" t="s">
        <v>657</v>
      </c>
      <c r="J124" s="21"/>
      <c r="K124" s="33"/>
      <c r="L124" s="38" t="s">
        <v>1306</v>
      </c>
      <c r="M124" s="21"/>
      <c r="N124" s="33"/>
      <c r="O124" s="38" t="s">
        <v>1306</v>
      </c>
      <c r="P124" s="21"/>
      <c r="Q124" s="33"/>
      <c r="R124" s="38" t="s">
        <v>1306</v>
      </c>
      <c r="S124" s="21"/>
      <c r="T124" s="33"/>
      <c r="U124" s="38" t="s">
        <v>1306</v>
      </c>
      <c r="V124" s="21"/>
      <c r="W124" s="33"/>
      <c r="X124" s="38" t="s">
        <v>1306</v>
      </c>
      <c r="Y124" s="21"/>
      <c r="Z124" s="33"/>
      <c r="AA124" s="38" t="s">
        <v>1306</v>
      </c>
      <c r="AB124" s="21"/>
      <c r="AC124" s="33"/>
      <c r="AD124" s="38" t="s">
        <v>1306</v>
      </c>
      <c r="AE124" s="21"/>
      <c r="AF124" s="33"/>
      <c r="AG124" s="38" t="s">
        <v>1306</v>
      </c>
      <c r="AH124" s="21"/>
      <c r="AI124" s="33"/>
      <c r="AJ124" s="38" t="s">
        <v>1306</v>
      </c>
      <c r="AK124" s="21"/>
      <c r="AL124" s="33"/>
      <c r="AM124" s="38" t="s">
        <v>1306</v>
      </c>
      <c r="AN124" s="21"/>
      <c r="AO124" s="33"/>
      <c r="AP124" s="38" t="s">
        <v>1306</v>
      </c>
      <c r="AQ124" s="21"/>
      <c r="AR124" s="33"/>
      <c r="AS124" s="38" t="s">
        <v>1306</v>
      </c>
      <c r="AT124" s="72"/>
      <c r="AU124" s="72"/>
      <c r="AV124" s="16" t="e">
        <f t="shared" si="1"/>
        <v>#VALUE!</v>
      </c>
    </row>
    <row r="125" spans="1:48" ht="12.95" customHeight="1" x14ac:dyDescent="0.2">
      <c r="A125" s="7" t="s">
        <v>169</v>
      </c>
      <c r="B125" s="8" t="s">
        <v>906</v>
      </c>
      <c r="C125" s="10" t="s">
        <v>170</v>
      </c>
      <c r="D125" s="53" t="s">
        <v>657</v>
      </c>
      <c r="E125" s="53" t="s">
        <v>657</v>
      </c>
      <c r="F125" s="53" t="s">
        <v>657</v>
      </c>
      <c r="G125" s="53" t="s">
        <v>657</v>
      </c>
      <c r="H125" s="53" t="s">
        <v>657</v>
      </c>
      <c r="I125" s="53" t="s">
        <v>657</v>
      </c>
      <c r="J125" s="21"/>
      <c r="K125" s="33"/>
      <c r="L125" s="38" t="s">
        <v>1306</v>
      </c>
      <c r="M125" s="21"/>
      <c r="N125" s="33"/>
      <c r="O125" s="38" t="s">
        <v>1306</v>
      </c>
      <c r="P125" s="21"/>
      <c r="Q125" s="33"/>
      <c r="R125" s="38" t="s">
        <v>1306</v>
      </c>
      <c r="S125" s="21"/>
      <c r="T125" s="33"/>
      <c r="U125" s="38" t="s">
        <v>1306</v>
      </c>
      <c r="V125" s="21"/>
      <c r="W125" s="33"/>
      <c r="X125" s="38" t="s">
        <v>1306</v>
      </c>
      <c r="Y125" s="21"/>
      <c r="Z125" s="33"/>
      <c r="AA125" s="38" t="s">
        <v>1306</v>
      </c>
      <c r="AB125" s="21"/>
      <c r="AC125" s="33"/>
      <c r="AD125" s="38" t="s">
        <v>1306</v>
      </c>
      <c r="AE125" s="21"/>
      <c r="AF125" s="33"/>
      <c r="AG125" s="38" t="s">
        <v>1306</v>
      </c>
      <c r="AH125" s="21"/>
      <c r="AI125" s="33"/>
      <c r="AJ125" s="38" t="s">
        <v>1306</v>
      </c>
      <c r="AK125" s="21"/>
      <c r="AL125" s="33"/>
      <c r="AM125" s="38" t="s">
        <v>1306</v>
      </c>
      <c r="AN125" s="21"/>
      <c r="AO125" s="33"/>
      <c r="AP125" s="38" t="s">
        <v>1306</v>
      </c>
      <c r="AQ125" s="21"/>
      <c r="AR125" s="33"/>
      <c r="AS125" s="38" t="s">
        <v>1306</v>
      </c>
      <c r="AT125" s="72"/>
      <c r="AU125" s="72"/>
      <c r="AV125" s="16" t="e">
        <f t="shared" si="1"/>
        <v>#VALUE!</v>
      </c>
    </row>
    <row r="126" spans="1:48" ht="12.95" customHeight="1" x14ac:dyDescent="0.2">
      <c r="A126" s="7" t="s">
        <v>926</v>
      </c>
      <c r="B126" s="8" t="s">
        <v>912</v>
      </c>
      <c r="C126" s="9" t="s">
        <v>630</v>
      </c>
      <c r="D126" s="53" t="s">
        <v>657</v>
      </c>
      <c r="E126" s="53" t="s">
        <v>657</v>
      </c>
      <c r="F126" s="53" t="s">
        <v>657</v>
      </c>
      <c r="G126" s="53" t="s">
        <v>657</v>
      </c>
      <c r="H126" s="53" t="s">
        <v>657</v>
      </c>
      <c r="I126" s="53" t="s">
        <v>657</v>
      </c>
      <c r="J126" s="21"/>
      <c r="K126" s="33"/>
      <c r="L126" s="38" t="s">
        <v>1306</v>
      </c>
      <c r="M126" s="21"/>
      <c r="N126" s="33"/>
      <c r="O126" s="38" t="s">
        <v>1306</v>
      </c>
      <c r="P126" s="21"/>
      <c r="Q126" s="33"/>
      <c r="R126" s="38" t="s">
        <v>1306</v>
      </c>
      <c r="S126" s="21"/>
      <c r="T126" s="33"/>
      <c r="U126" s="38" t="s">
        <v>1306</v>
      </c>
      <c r="V126" s="21"/>
      <c r="W126" s="33"/>
      <c r="X126" s="38" t="s">
        <v>1306</v>
      </c>
      <c r="Y126" s="21"/>
      <c r="Z126" s="33"/>
      <c r="AA126" s="38" t="s">
        <v>1306</v>
      </c>
      <c r="AB126" s="21"/>
      <c r="AC126" s="33"/>
      <c r="AD126" s="38" t="s">
        <v>1306</v>
      </c>
      <c r="AE126" s="21"/>
      <c r="AF126" s="33"/>
      <c r="AG126" s="38" t="s">
        <v>1306</v>
      </c>
      <c r="AH126" s="21"/>
      <c r="AI126" s="33"/>
      <c r="AJ126" s="38" t="s">
        <v>1306</v>
      </c>
      <c r="AK126" s="21"/>
      <c r="AL126" s="33"/>
      <c r="AM126" s="38" t="s">
        <v>1306</v>
      </c>
      <c r="AN126" s="21"/>
      <c r="AO126" s="33"/>
      <c r="AP126" s="38" t="s">
        <v>1306</v>
      </c>
      <c r="AQ126" s="21"/>
      <c r="AR126" s="33"/>
      <c r="AS126" s="38" t="s">
        <v>1306</v>
      </c>
      <c r="AT126" s="72"/>
      <c r="AU126" s="72"/>
      <c r="AV126" s="16" t="e">
        <f t="shared" si="1"/>
        <v>#VALUE!</v>
      </c>
    </row>
    <row r="127" spans="1:48" ht="12.95" customHeight="1" x14ac:dyDescent="0.2">
      <c r="A127" s="7" t="s">
        <v>5</v>
      </c>
      <c r="B127" s="8" t="s">
        <v>910</v>
      </c>
      <c r="C127" s="10" t="s">
        <v>6</v>
      </c>
      <c r="D127" s="53" t="s">
        <v>657</v>
      </c>
      <c r="E127" s="53" t="s">
        <v>657</v>
      </c>
      <c r="F127" s="53" t="s">
        <v>657</v>
      </c>
      <c r="G127" s="53" t="s">
        <v>657</v>
      </c>
      <c r="H127" s="53" t="s">
        <v>657</v>
      </c>
      <c r="I127" s="53" t="s">
        <v>657</v>
      </c>
      <c r="J127" s="21"/>
      <c r="K127" s="33"/>
      <c r="L127" s="38" t="s">
        <v>1306</v>
      </c>
      <c r="M127" s="21"/>
      <c r="N127" s="33"/>
      <c r="O127" s="38" t="s">
        <v>1306</v>
      </c>
      <c r="P127" s="21"/>
      <c r="Q127" s="33"/>
      <c r="R127" s="38" t="s">
        <v>1306</v>
      </c>
      <c r="S127" s="21"/>
      <c r="T127" s="33"/>
      <c r="U127" s="38" t="s">
        <v>1306</v>
      </c>
      <c r="V127" s="21"/>
      <c r="W127" s="33"/>
      <c r="X127" s="38" t="s">
        <v>1306</v>
      </c>
      <c r="Y127" s="21"/>
      <c r="Z127" s="33"/>
      <c r="AA127" s="38" t="s">
        <v>1306</v>
      </c>
      <c r="AB127" s="21"/>
      <c r="AC127" s="33"/>
      <c r="AD127" s="38" t="s">
        <v>1306</v>
      </c>
      <c r="AE127" s="21"/>
      <c r="AF127" s="33"/>
      <c r="AG127" s="38" t="s">
        <v>1306</v>
      </c>
      <c r="AH127" s="21"/>
      <c r="AI127" s="33"/>
      <c r="AJ127" s="38" t="s">
        <v>1306</v>
      </c>
      <c r="AK127" s="21"/>
      <c r="AL127" s="33"/>
      <c r="AM127" s="38" t="s">
        <v>1306</v>
      </c>
      <c r="AN127" s="21"/>
      <c r="AO127" s="33"/>
      <c r="AP127" s="38" t="s">
        <v>1306</v>
      </c>
      <c r="AQ127" s="21"/>
      <c r="AR127" s="33"/>
      <c r="AS127" s="38" t="s">
        <v>1306</v>
      </c>
      <c r="AT127" s="72"/>
      <c r="AU127" s="72"/>
      <c r="AV127" s="16" t="e">
        <f t="shared" si="1"/>
        <v>#VALUE!</v>
      </c>
    </row>
    <row r="128" spans="1:48" ht="12.95" customHeight="1" x14ac:dyDescent="0.2">
      <c r="A128" s="7" t="s">
        <v>568</v>
      </c>
      <c r="B128" s="8" t="s">
        <v>917</v>
      </c>
      <c r="C128" s="9" t="s">
        <v>569</v>
      </c>
      <c r="D128" s="53" t="s">
        <v>657</v>
      </c>
      <c r="E128" s="53" t="s">
        <v>657</v>
      </c>
      <c r="F128" s="53" t="s">
        <v>657</v>
      </c>
      <c r="G128" s="53" t="s">
        <v>657</v>
      </c>
      <c r="H128" s="53" t="s">
        <v>657</v>
      </c>
      <c r="I128" s="53" t="s">
        <v>657</v>
      </c>
      <c r="J128" s="21"/>
      <c r="K128" s="33"/>
      <c r="L128" s="38" t="s">
        <v>1306</v>
      </c>
      <c r="M128" s="21"/>
      <c r="N128" s="33"/>
      <c r="O128" s="38" t="s">
        <v>1306</v>
      </c>
      <c r="P128" s="21"/>
      <c r="Q128" s="33"/>
      <c r="R128" s="38" t="s">
        <v>1306</v>
      </c>
      <c r="S128" s="21"/>
      <c r="T128" s="33"/>
      <c r="U128" s="38" t="s">
        <v>1306</v>
      </c>
      <c r="V128" s="21"/>
      <c r="W128" s="33"/>
      <c r="X128" s="38" t="s">
        <v>1306</v>
      </c>
      <c r="Y128" s="21"/>
      <c r="Z128" s="33"/>
      <c r="AA128" s="38" t="s">
        <v>1306</v>
      </c>
      <c r="AB128" s="21"/>
      <c r="AC128" s="33"/>
      <c r="AD128" s="38" t="s">
        <v>1306</v>
      </c>
      <c r="AE128" s="21"/>
      <c r="AF128" s="33"/>
      <c r="AG128" s="38" t="s">
        <v>1306</v>
      </c>
      <c r="AH128" s="21"/>
      <c r="AI128" s="33"/>
      <c r="AJ128" s="38" t="s">
        <v>1306</v>
      </c>
      <c r="AK128" s="21"/>
      <c r="AL128" s="33"/>
      <c r="AM128" s="38" t="s">
        <v>1306</v>
      </c>
      <c r="AN128" s="21"/>
      <c r="AO128" s="33"/>
      <c r="AP128" s="38" t="s">
        <v>1306</v>
      </c>
      <c r="AQ128" s="21"/>
      <c r="AR128" s="33"/>
      <c r="AS128" s="38" t="s">
        <v>1306</v>
      </c>
      <c r="AT128" s="72"/>
      <c r="AU128" s="72"/>
      <c r="AV128" s="16" t="e">
        <f t="shared" si="1"/>
        <v>#VALUE!</v>
      </c>
    </row>
    <row r="129" spans="1:48" ht="12.95" customHeight="1" x14ac:dyDescent="0.2">
      <c r="A129" s="7" t="s">
        <v>310</v>
      </c>
      <c r="B129" s="8" t="s">
        <v>909</v>
      </c>
      <c r="C129" s="10" t="s">
        <v>311</v>
      </c>
      <c r="D129" s="53" t="s">
        <v>657</v>
      </c>
      <c r="E129" s="53" t="s">
        <v>657</v>
      </c>
      <c r="F129" s="53" t="s">
        <v>657</v>
      </c>
      <c r="G129" s="53" t="s">
        <v>657</v>
      </c>
      <c r="H129" s="53" t="s">
        <v>657</v>
      </c>
      <c r="I129" s="53" t="s">
        <v>657</v>
      </c>
      <c r="J129" s="21"/>
      <c r="K129" s="33"/>
      <c r="L129" s="38" t="s">
        <v>1306</v>
      </c>
      <c r="M129" s="21"/>
      <c r="N129" s="33"/>
      <c r="O129" s="38" t="s">
        <v>1306</v>
      </c>
      <c r="P129" s="21"/>
      <c r="Q129" s="33"/>
      <c r="R129" s="38" t="s">
        <v>1306</v>
      </c>
      <c r="S129" s="21"/>
      <c r="T129" s="33"/>
      <c r="U129" s="38" t="s">
        <v>1306</v>
      </c>
      <c r="V129" s="21"/>
      <c r="W129" s="33"/>
      <c r="X129" s="38" t="s">
        <v>1306</v>
      </c>
      <c r="Y129" s="21"/>
      <c r="Z129" s="33"/>
      <c r="AA129" s="38" t="s">
        <v>1306</v>
      </c>
      <c r="AB129" s="21"/>
      <c r="AC129" s="33"/>
      <c r="AD129" s="38" t="s">
        <v>1306</v>
      </c>
      <c r="AE129" s="21"/>
      <c r="AF129" s="33"/>
      <c r="AG129" s="38" t="s">
        <v>1306</v>
      </c>
      <c r="AH129" s="21"/>
      <c r="AI129" s="33"/>
      <c r="AJ129" s="38" t="s">
        <v>1306</v>
      </c>
      <c r="AK129" s="21"/>
      <c r="AL129" s="33"/>
      <c r="AM129" s="38" t="s">
        <v>1306</v>
      </c>
      <c r="AN129" s="21"/>
      <c r="AO129" s="33"/>
      <c r="AP129" s="38" t="s">
        <v>1306</v>
      </c>
      <c r="AQ129" s="21"/>
      <c r="AR129" s="33"/>
      <c r="AS129" s="38" t="s">
        <v>1306</v>
      </c>
      <c r="AT129" s="72"/>
      <c r="AU129" s="72"/>
      <c r="AV129" s="16" t="e">
        <f t="shared" si="1"/>
        <v>#VALUE!</v>
      </c>
    </row>
    <row r="130" spans="1:48" ht="12.95" customHeight="1" x14ac:dyDescent="0.2">
      <c r="A130" s="7" t="s">
        <v>188</v>
      </c>
      <c r="B130" s="8" t="s">
        <v>910</v>
      </c>
      <c r="C130" s="10" t="s">
        <v>189</v>
      </c>
      <c r="D130" s="21" t="s">
        <v>690</v>
      </c>
      <c r="E130" s="20" t="s">
        <v>734</v>
      </c>
      <c r="F130" s="22"/>
      <c r="G130" s="10">
        <v>1</v>
      </c>
      <c r="H130" s="27">
        <v>2500</v>
      </c>
      <c r="I130" s="98"/>
      <c r="J130" s="37"/>
      <c r="K130" s="31" t="s">
        <v>1309</v>
      </c>
      <c r="L130" s="38" t="s">
        <v>1306</v>
      </c>
      <c r="M130" s="37"/>
      <c r="N130" s="31" t="s">
        <v>1309</v>
      </c>
      <c r="O130" s="38" t="s">
        <v>1306</v>
      </c>
      <c r="P130" s="37"/>
      <c r="Q130" s="31" t="s">
        <v>1309</v>
      </c>
      <c r="R130" s="38" t="s">
        <v>1306</v>
      </c>
      <c r="S130" s="37"/>
      <c r="T130" s="31" t="s">
        <v>1309</v>
      </c>
      <c r="U130" s="38" t="s">
        <v>1306</v>
      </c>
      <c r="V130" s="37"/>
      <c r="W130" s="31" t="s">
        <v>1309</v>
      </c>
      <c r="X130" s="38" t="s">
        <v>1306</v>
      </c>
      <c r="Y130" s="37"/>
      <c r="Z130" s="31" t="s">
        <v>1309</v>
      </c>
      <c r="AA130" s="38" t="s">
        <v>1306</v>
      </c>
      <c r="AB130" s="37"/>
      <c r="AC130" s="31" t="s">
        <v>1309</v>
      </c>
      <c r="AD130" s="38" t="s">
        <v>1306</v>
      </c>
      <c r="AE130" s="37"/>
      <c r="AF130" s="31" t="s">
        <v>1309</v>
      </c>
      <c r="AG130" s="38" t="s">
        <v>1306</v>
      </c>
      <c r="AH130" s="37"/>
      <c r="AI130" s="31" t="s">
        <v>1309</v>
      </c>
      <c r="AJ130" s="38" t="s">
        <v>1306</v>
      </c>
      <c r="AK130" s="37"/>
      <c r="AL130" s="31" t="s">
        <v>1309</v>
      </c>
      <c r="AM130" s="38" t="s">
        <v>1306</v>
      </c>
      <c r="AN130" s="37"/>
      <c r="AO130" s="31" t="s">
        <v>1309</v>
      </c>
      <c r="AP130" s="38" t="s">
        <v>1306</v>
      </c>
      <c r="AQ130" s="37"/>
      <c r="AR130" s="31" t="s">
        <v>1309</v>
      </c>
      <c r="AS130" s="38" t="s">
        <v>1306</v>
      </c>
      <c r="AT130" s="39"/>
      <c r="AU130" s="196"/>
      <c r="AV130" s="183">
        <f t="shared" si="1"/>
        <v>0</v>
      </c>
    </row>
    <row r="131" spans="1:48" ht="12.95" customHeight="1" x14ac:dyDescent="0.2">
      <c r="A131" s="7" t="s">
        <v>157</v>
      </c>
      <c r="B131" s="8" t="s">
        <v>910</v>
      </c>
      <c r="C131" s="10" t="s">
        <v>158</v>
      </c>
      <c r="D131" s="53" t="s">
        <v>657</v>
      </c>
      <c r="E131" s="53" t="s">
        <v>657</v>
      </c>
      <c r="F131" s="53" t="s">
        <v>657</v>
      </c>
      <c r="G131" s="53" t="s">
        <v>657</v>
      </c>
      <c r="H131" s="53" t="s">
        <v>657</v>
      </c>
      <c r="I131" s="53" t="s">
        <v>657</v>
      </c>
      <c r="J131" s="21"/>
      <c r="K131" s="33"/>
      <c r="L131" s="38" t="s">
        <v>1306</v>
      </c>
      <c r="M131" s="21"/>
      <c r="N131" s="33"/>
      <c r="O131" s="38" t="s">
        <v>1306</v>
      </c>
      <c r="P131" s="21"/>
      <c r="Q131" s="33"/>
      <c r="R131" s="38" t="s">
        <v>1306</v>
      </c>
      <c r="S131" s="21"/>
      <c r="T131" s="33"/>
      <c r="U131" s="38" t="s">
        <v>1306</v>
      </c>
      <c r="V131" s="21"/>
      <c r="W131" s="33"/>
      <c r="X131" s="38" t="s">
        <v>1306</v>
      </c>
      <c r="Y131" s="21"/>
      <c r="Z131" s="33"/>
      <c r="AA131" s="38" t="s">
        <v>1306</v>
      </c>
      <c r="AB131" s="21"/>
      <c r="AC131" s="33"/>
      <c r="AD131" s="38" t="s">
        <v>1306</v>
      </c>
      <c r="AE131" s="21"/>
      <c r="AF131" s="33"/>
      <c r="AG131" s="38" t="s">
        <v>1306</v>
      </c>
      <c r="AH131" s="21"/>
      <c r="AI131" s="33"/>
      <c r="AJ131" s="38" t="s">
        <v>1306</v>
      </c>
      <c r="AK131" s="21"/>
      <c r="AL131" s="33"/>
      <c r="AM131" s="38" t="s">
        <v>1306</v>
      </c>
      <c r="AN131" s="21"/>
      <c r="AO131" s="33"/>
      <c r="AP131" s="38" t="s">
        <v>1306</v>
      </c>
      <c r="AQ131" s="21"/>
      <c r="AR131" s="33"/>
      <c r="AS131" s="38" t="s">
        <v>1306</v>
      </c>
      <c r="AT131" s="72"/>
      <c r="AU131" s="72"/>
      <c r="AV131" s="16" t="e">
        <f t="shared" si="1"/>
        <v>#VALUE!</v>
      </c>
    </row>
    <row r="132" spans="1:48" ht="12.95" customHeight="1" x14ac:dyDescent="0.2">
      <c r="A132" s="7" t="s">
        <v>419</v>
      </c>
      <c r="B132" s="8" t="s">
        <v>911</v>
      </c>
      <c r="C132" s="9" t="s">
        <v>420</v>
      </c>
      <c r="D132" s="53" t="s">
        <v>657</v>
      </c>
      <c r="E132" s="53" t="s">
        <v>657</v>
      </c>
      <c r="F132" s="53" t="s">
        <v>657</v>
      </c>
      <c r="G132" s="53" t="s">
        <v>657</v>
      </c>
      <c r="H132" s="53" t="s">
        <v>657</v>
      </c>
      <c r="I132" s="53" t="s">
        <v>657</v>
      </c>
      <c r="J132" s="21"/>
      <c r="K132" s="33"/>
      <c r="L132" s="38" t="s">
        <v>1306</v>
      </c>
      <c r="M132" s="21"/>
      <c r="N132" s="33"/>
      <c r="O132" s="38" t="s">
        <v>1306</v>
      </c>
      <c r="P132" s="21"/>
      <c r="Q132" s="33"/>
      <c r="R132" s="38" t="s">
        <v>1306</v>
      </c>
      <c r="S132" s="21"/>
      <c r="T132" s="33"/>
      <c r="U132" s="38" t="s">
        <v>1306</v>
      </c>
      <c r="V132" s="21"/>
      <c r="W132" s="33"/>
      <c r="X132" s="38" t="s">
        <v>1306</v>
      </c>
      <c r="Y132" s="21"/>
      <c r="Z132" s="33"/>
      <c r="AA132" s="38" t="s">
        <v>1306</v>
      </c>
      <c r="AB132" s="21"/>
      <c r="AC132" s="33"/>
      <c r="AD132" s="38" t="s">
        <v>1306</v>
      </c>
      <c r="AE132" s="21"/>
      <c r="AF132" s="33"/>
      <c r="AG132" s="38" t="s">
        <v>1306</v>
      </c>
      <c r="AH132" s="21"/>
      <c r="AI132" s="33"/>
      <c r="AJ132" s="38" t="s">
        <v>1306</v>
      </c>
      <c r="AK132" s="21"/>
      <c r="AL132" s="33"/>
      <c r="AM132" s="38" t="s">
        <v>1306</v>
      </c>
      <c r="AN132" s="21"/>
      <c r="AO132" s="33"/>
      <c r="AP132" s="38" t="s">
        <v>1306</v>
      </c>
      <c r="AQ132" s="21"/>
      <c r="AR132" s="33"/>
      <c r="AS132" s="38" t="s">
        <v>1306</v>
      </c>
      <c r="AT132" s="72"/>
      <c r="AU132" s="72"/>
      <c r="AV132" s="16" t="e">
        <f t="shared" ref="AV132:AV187" si="2">H132*F132</f>
        <v>#VALUE!</v>
      </c>
    </row>
    <row r="133" spans="1:48" ht="12.95" customHeight="1" x14ac:dyDescent="0.2">
      <c r="A133" s="7" t="s">
        <v>243</v>
      </c>
      <c r="B133" s="8" t="s">
        <v>911</v>
      </c>
      <c r="C133" s="10" t="s">
        <v>244</v>
      </c>
      <c r="D133" s="53" t="s">
        <v>657</v>
      </c>
      <c r="E133" s="53" t="s">
        <v>657</v>
      </c>
      <c r="F133" s="53" t="s">
        <v>657</v>
      </c>
      <c r="G133" s="53" t="s">
        <v>657</v>
      </c>
      <c r="H133" s="53" t="s">
        <v>657</v>
      </c>
      <c r="I133" s="53" t="s">
        <v>657</v>
      </c>
      <c r="J133" s="21"/>
      <c r="K133" s="33"/>
      <c r="L133" s="38" t="s">
        <v>1306</v>
      </c>
      <c r="M133" s="21"/>
      <c r="N133" s="33"/>
      <c r="O133" s="38" t="s">
        <v>1306</v>
      </c>
      <c r="P133" s="21"/>
      <c r="Q133" s="33"/>
      <c r="R133" s="38" t="s">
        <v>1306</v>
      </c>
      <c r="S133" s="21"/>
      <c r="T133" s="33"/>
      <c r="U133" s="38" t="s">
        <v>1306</v>
      </c>
      <c r="V133" s="21"/>
      <c r="W133" s="33"/>
      <c r="X133" s="38" t="s">
        <v>1306</v>
      </c>
      <c r="Y133" s="21"/>
      <c r="Z133" s="33"/>
      <c r="AA133" s="38" t="s">
        <v>1306</v>
      </c>
      <c r="AB133" s="21"/>
      <c r="AC133" s="33"/>
      <c r="AD133" s="38" t="s">
        <v>1306</v>
      </c>
      <c r="AE133" s="21"/>
      <c r="AF133" s="33"/>
      <c r="AG133" s="38" t="s">
        <v>1306</v>
      </c>
      <c r="AH133" s="21"/>
      <c r="AI133" s="33"/>
      <c r="AJ133" s="38" t="s">
        <v>1306</v>
      </c>
      <c r="AK133" s="21"/>
      <c r="AL133" s="33"/>
      <c r="AM133" s="38" t="s">
        <v>1306</v>
      </c>
      <c r="AN133" s="21"/>
      <c r="AO133" s="33"/>
      <c r="AP133" s="38" t="s">
        <v>1306</v>
      </c>
      <c r="AQ133" s="21"/>
      <c r="AR133" s="33"/>
      <c r="AS133" s="38" t="s">
        <v>1306</v>
      </c>
      <c r="AT133" s="72"/>
      <c r="AU133" s="72"/>
      <c r="AV133" s="16" t="e">
        <f t="shared" si="2"/>
        <v>#VALUE!</v>
      </c>
    </row>
    <row r="134" spans="1:48" ht="12.95" customHeight="1" x14ac:dyDescent="0.2">
      <c r="A134" s="7" t="s">
        <v>70</v>
      </c>
      <c r="B134" s="8" t="s">
        <v>907</v>
      </c>
      <c r="C134" s="10" t="s">
        <v>71</v>
      </c>
      <c r="D134" s="21" t="s">
        <v>769</v>
      </c>
      <c r="E134" s="23" t="s">
        <v>735</v>
      </c>
      <c r="F134" s="22"/>
      <c r="G134" s="10">
        <v>1</v>
      </c>
      <c r="H134" s="27">
        <v>2500</v>
      </c>
      <c r="I134" s="98"/>
      <c r="J134" s="37"/>
      <c r="K134" s="31" t="s">
        <v>1309</v>
      </c>
      <c r="L134" s="38" t="s">
        <v>1306</v>
      </c>
      <c r="M134" s="37"/>
      <c r="N134" s="31" t="s">
        <v>1309</v>
      </c>
      <c r="O134" s="38" t="s">
        <v>1306</v>
      </c>
      <c r="P134" s="37"/>
      <c r="Q134" s="31" t="s">
        <v>1309</v>
      </c>
      <c r="R134" s="38" t="s">
        <v>1306</v>
      </c>
      <c r="S134" s="37"/>
      <c r="T134" s="31" t="s">
        <v>1309</v>
      </c>
      <c r="U134" s="38" t="s">
        <v>1306</v>
      </c>
      <c r="V134" s="37"/>
      <c r="W134" s="31" t="s">
        <v>1309</v>
      </c>
      <c r="X134" s="38" t="s">
        <v>1306</v>
      </c>
      <c r="Y134" s="37"/>
      <c r="Z134" s="31" t="s">
        <v>1309</v>
      </c>
      <c r="AA134" s="38" t="s">
        <v>1306</v>
      </c>
      <c r="AB134" s="37"/>
      <c r="AC134" s="31" t="s">
        <v>1309</v>
      </c>
      <c r="AD134" s="38" t="s">
        <v>1306</v>
      </c>
      <c r="AE134" s="37"/>
      <c r="AF134" s="31" t="s">
        <v>1309</v>
      </c>
      <c r="AG134" s="38" t="s">
        <v>1306</v>
      </c>
      <c r="AH134" s="37"/>
      <c r="AI134" s="31" t="s">
        <v>1309</v>
      </c>
      <c r="AJ134" s="38" t="s">
        <v>1306</v>
      </c>
      <c r="AK134" s="37"/>
      <c r="AL134" s="31" t="s">
        <v>1309</v>
      </c>
      <c r="AM134" s="38" t="s">
        <v>1306</v>
      </c>
      <c r="AN134" s="37"/>
      <c r="AO134" s="31" t="s">
        <v>1309</v>
      </c>
      <c r="AP134" s="38" t="s">
        <v>1306</v>
      </c>
      <c r="AQ134" s="37"/>
      <c r="AR134" s="31" t="s">
        <v>1309</v>
      </c>
      <c r="AS134" s="38" t="s">
        <v>1306</v>
      </c>
      <c r="AT134" s="39"/>
      <c r="AU134" s="196"/>
      <c r="AV134" s="183">
        <f t="shared" si="2"/>
        <v>0</v>
      </c>
    </row>
    <row r="135" spans="1:48" ht="12.95" customHeight="1" x14ac:dyDescent="0.2">
      <c r="A135" s="7" t="s">
        <v>24</v>
      </c>
      <c r="B135" s="8" t="s">
        <v>906</v>
      </c>
      <c r="C135" s="10" t="s">
        <v>25</v>
      </c>
      <c r="D135" s="53" t="s">
        <v>657</v>
      </c>
      <c r="E135" s="53" t="s">
        <v>657</v>
      </c>
      <c r="F135" s="53" t="s">
        <v>657</v>
      </c>
      <c r="G135" s="53" t="s">
        <v>657</v>
      </c>
      <c r="H135" s="53" t="s">
        <v>657</v>
      </c>
      <c r="I135" s="53" t="s">
        <v>657</v>
      </c>
      <c r="J135" s="21"/>
      <c r="K135" s="33"/>
      <c r="L135" s="38" t="s">
        <v>1306</v>
      </c>
      <c r="M135" s="21"/>
      <c r="N135" s="33"/>
      <c r="O135" s="38" t="s">
        <v>1306</v>
      </c>
      <c r="P135" s="21"/>
      <c r="Q135" s="33"/>
      <c r="R135" s="38" t="s">
        <v>1306</v>
      </c>
      <c r="S135" s="21"/>
      <c r="T135" s="33"/>
      <c r="U135" s="38" t="s">
        <v>1306</v>
      </c>
      <c r="V135" s="21"/>
      <c r="W135" s="33"/>
      <c r="X135" s="38" t="s">
        <v>1306</v>
      </c>
      <c r="Y135" s="21"/>
      <c r="Z135" s="33"/>
      <c r="AA135" s="38" t="s">
        <v>1306</v>
      </c>
      <c r="AB135" s="21"/>
      <c r="AC135" s="33"/>
      <c r="AD135" s="38" t="s">
        <v>1306</v>
      </c>
      <c r="AE135" s="21"/>
      <c r="AF135" s="33"/>
      <c r="AG135" s="38" t="s">
        <v>1306</v>
      </c>
      <c r="AH135" s="21"/>
      <c r="AI135" s="33"/>
      <c r="AJ135" s="38" t="s">
        <v>1306</v>
      </c>
      <c r="AK135" s="21"/>
      <c r="AL135" s="33"/>
      <c r="AM135" s="38" t="s">
        <v>1306</v>
      </c>
      <c r="AN135" s="21"/>
      <c r="AO135" s="33"/>
      <c r="AP135" s="38" t="s">
        <v>1306</v>
      </c>
      <c r="AQ135" s="21"/>
      <c r="AR135" s="33"/>
      <c r="AS135" s="38" t="s">
        <v>1306</v>
      </c>
      <c r="AT135" s="72"/>
      <c r="AU135" s="72"/>
      <c r="AV135" s="16" t="e">
        <f t="shared" si="2"/>
        <v>#VALUE!</v>
      </c>
    </row>
    <row r="136" spans="1:48" ht="12.95" customHeight="1" x14ac:dyDescent="0.2">
      <c r="A136" s="7" t="s">
        <v>988</v>
      </c>
      <c r="B136" s="8" t="s">
        <v>910</v>
      </c>
      <c r="C136" s="10" t="s">
        <v>68</v>
      </c>
      <c r="D136" s="21" t="s">
        <v>671</v>
      </c>
      <c r="E136" s="23" t="s">
        <v>736</v>
      </c>
      <c r="F136" s="22"/>
      <c r="G136" s="10">
        <v>1</v>
      </c>
      <c r="H136" s="27">
        <v>2500</v>
      </c>
      <c r="I136" s="98"/>
      <c r="J136" s="37"/>
      <c r="K136" s="31" t="s">
        <v>1309</v>
      </c>
      <c r="L136" s="38" t="s">
        <v>1306</v>
      </c>
      <c r="M136" s="37"/>
      <c r="N136" s="31" t="s">
        <v>1309</v>
      </c>
      <c r="O136" s="38" t="s">
        <v>1306</v>
      </c>
      <c r="P136" s="37"/>
      <c r="Q136" s="31" t="s">
        <v>1309</v>
      </c>
      <c r="R136" s="38" t="s">
        <v>1306</v>
      </c>
      <c r="S136" s="37"/>
      <c r="T136" s="31" t="s">
        <v>1309</v>
      </c>
      <c r="U136" s="38" t="s">
        <v>1306</v>
      </c>
      <c r="V136" s="37"/>
      <c r="W136" s="31" t="s">
        <v>1309</v>
      </c>
      <c r="X136" s="38" t="s">
        <v>1306</v>
      </c>
      <c r="Y136" s="37"/>
      <c r="Z136" s="31" t="s">
        <v>1309</v>
      </c>
      <c r="AA136" s="38" t="s">
        <v>1306</v>
      </c>
      <c r="AB136" s="37"/>
      <c r="AC136" s="31" t="s">
        <v>1309</v>
      </c>
      <c r="AD136" s="38" t="s">
        <v>1306</v>
      </c>
      <c r="AE136" s="37"/>
      <c r="AF136" s="31" t="s">
        <v>1309</v>
      </c>
      <c r="AG136" s="38" t="s">
        <v>1306</v>
      </c>
      <c r="AH136" s="37"/>
      <c r="AI136" s="31" t="s">
        <v>1309</v>
      </c>
      <c r="AJ136" s="38" t="s">
        <v>1306</v>
      </c>
      <c r="AK136" s="37"/>
      <c r="AL136" s="31" t="s">
        <v>1309</v>
      </c>
      <c r="AM136" s="38" t="s">
        <v>1306</v>
      </c>
      <c r="AN136" s="37"/>
      <c r="AO136" s="31" t="s">
        <v>1309</v>
      </c>
      <c r="AP136" s="38" t="s">
        <v>1306</v>
      </c>
      <c r="AQ136" s="37"/>
      <c r="AR136" s="31" t="s">
        <v>1309</v>
      </c>
      <c r="AS136" s="38" t="s">
        <v>1306</v>
      </c>
      <c r="AT136" s="39"/>
      <c r="AU136" s="196"/>
      <c r="AV136" s="183">
        <f t="shared" si="2"/>
        <v>0</v>
      </c>
    </row>
    <row r="137" spans="1:48" ht="12.95" customHeight="1" x14ac:dyDescent="0.2">
      <c r="A137" s="7" t="s">
        <v>52</v>
      </c>
      <c r="B137" s="8" t="s">
        <v>911</v>
      </c>
      <c r="C137" s="10" t="s">
        <v>53</v>
      </c>
      <c r="D137" s="53" t="s">
        <v>657</v>
      </c>
      <c r="E137" s="53" t="s">
        <v>657</v>
      </c>
      <c r="F137" s="53" t="s">
        <v>657</v>
      </c>
      <c r="G137" s="53" t="s">
        <v>657</v>
      </c>
      <c r="H137" s="53" t="s">
        <v>657</v>
      </c>
      <c r="I137" s="53" t="s">
        <v>657</v>
      </c>
      <c r="J137" s="21"/>
      <c r="K137" s="33"/>
      <c r="L137" s="38" t="s">
        <v>1306</v>
      </c>
      <c r="M137" s="21"/>
      <c r="N137" s="33"/>
      <c r="O137" s="38" t="s">
        <v>1306</v>
      </c>
      <c r="P137" s="21"/>
      <c r="Q137" s="33"/>
      <c r="R137" s="38" t="s">
        <v>1306</v>
      </c>
      <c r="S137" s="21"/>
      <c r="T137" s="33"/>
      <c r="U137" s="38" t="s">
        <v>1306</v>
      </c>
      <c r="V137" s="21"/>
      <c r="W137" s="33"/>
      <c r="X137" s="38" t="s">
        <v>1306</v>
      </c>
      <c r="Y137" s="21"/>
      <c r="Z137" s="33"/>
      <c r="AA137" s="38" t="s">
        <v>1306</v>
      </c>
      <c r="AB137" s="21"/>
      <c r="AC137" s="33"/>
      <c r="AD137" s="38" t="s">
        <v>1306</v>
      </c>
      <c r="AE137" s="21"/>
      <c r="AF137" s="33"/>
      <c r="AG137" s="38" t="s">
        <v>1306</v>
      </c>
      <c r="AH137" s="21"/>
      <c r="AI137" s="33"/>
      <c r="AJ137" s="38" t="s">
        <v>1306</v>
      </c>
      <c r="AK137" s="21"/>
      <c r="AL137" s="33"/>
      <c r="AM137" s="38" t="s">
        <v>1306</v>
      </c>
      <c r="AN137" s="21"/>
      <c r="AO137" s="33"/>
      <c r="AP137" s="38" t="s">
        <v>1306</v>
      </c>
      <c r="AQ137" s="21"/>
      <c r="AR137" s="33"/>
      <c r="AS137" s="38" t="s">
        <v>1306</v>
      </c>
      <c r="AT137" s="72"/>
      <c r="AU137" s="72"/>
      <c r="AV137" s="16" t="e">
        <f t="shared" si="2"/>
        <v>#VALUE!</v>
      </c>
    </row>
    <row r="138" spans="1:48" ht="12.95" customHeight="1" x14ac:dyDescent="0.2">
      <c r="A138" s="7" t="s">
        <v>989</v>
      </c>
      <c r="B138" s="8" t="s">
        <v>911</v>
      </c>
      <c r="C138" s="9" t="s">
        <v>453</v>
      </c>
      <c r="D138" s="53" t="s">
        <v>657</v>
      </c>
      <c r="E138" s="53" t="s">
        <v>657</v>
      </c>
      <c r="F138" s="53" t="s">
        <v>657</v>
      </c>
      <c r="G138" s="53" t="s">
        <v>657</v>
      </c>
      <c r="H138" s="53" t="s">
        <v>657</v>
      </c>
      <c r="I138" s="53" t="s">
        <v>657</v>
      </c>
      <c r="J138" s="21"/>
      <c r="K138" s="33"/>
      <c r="L138" s="38" t="s">
        <v>1306</v>
      </c>
      <c r="M138" s="21"/>
      <c r="N138" s="33"/>
      <c r="O138" s="38" t="s">
        <v>1306</v>
      </c>
      <c r="P138" s="21"/>
      <c r="Q138" s="33"/>
      <c r="R138" s="38" t="s">
        <v>1306</v>
      </c>
      <c r="S138" s="21"/>
      <c r="T138" s="33"/>
      <c r="U138" s="38" t="s">
        <v>1306</v>
      </c>
      <c r="V138" s="21"/>
      <c r="W138" s="33"/>
      <c r="X138" s="38" t="s">
        <v>1306</v>
      </c>
      <c r="Y138" s="21"/>
      <c r="Z138" s="33"/>
      <c r="AA138" s="38" t="s">
        <v>1306</v>
      </c>
      <c r="AB138" s="21"/>
      <c r="AC138" s="33"/>
      <c r="AD138" s="38" t="s">
        <v>1306</v>
      </c>
      <c r="AE138" s="21"/>
      <c r="AF138" s="33"/>
      <c r="AG138" s="38" t="s">
        <v>1306</v>
      </c>
      <c r="AH138" s="21"/>
      <c r="AI138" s="33"/>
      <c r="AJ138" s="38" t="s">
        <v>1306</v>
      </c>
      <c r="AK138" s="21"/>
      <c r="AL138" s="33"/>
      <c r="AM138" s="38" t="s">
        <v>1306</v>
      </c>
      <c r="AN138" s="21"/>
      <c r="AO138" s="33"/>
      <c r="AP138" s="38" t="s">
        <v>1306</v>
      </c>
      <c r="AQ138" s="21"/>
      <c r="AR138" s="33"/>
      <c r="AS138" s="38" t="s">
        <v>1306</v>
      </c>
      <c r="AT138" s="72"/>
      <c r="AU138" s="72"/>
      <c r="AV138" s="16" t="e">
        <f t="shared" si="2"/>
        <v>#VALUE!</v>
      </c>
    </row>
    <row r="139" spans="1:48" ht="12.95" customHeight="1" x14ac:dyDescent="0.2">
      <c r="A139" s="7" t="s">
        <v>138</v>
      </c>
      <c r="B139" s="12" t="s">
        <v>910</v>
      </c>
      <c r="C139" s="10" t="s">
        <v>139</v>
      </c>
      <c r="D139" s="21" t="s">
        <v>691</v>
      </c>
      <c r="E139" s="20" t="s">
        <v>948</v>
      </c>
      <c r="F139" s="22"/>
      <c r="G139" s="10">
        <v>1</v>
      </c>
      <c r="H139" s="27">
        <v>2500</v>
      </c>
      <c r="I139" s="98"/>
      <c r="J139" s="37"/>
      <c r="K139" s="31" t="s">
        <v>1309</v>
      </c>
      <c r="L139" s="38" t="s">
        <v>1306</v>
      </c>
      <c r="M139" s="37"/>
      <c r="N139" s="31" t="s">
        <v>1309</v>
      </c>
      <c r="O139" s="38" t="s">
        <v>1306</v>
      </c>
      <c r="P139" s="37"/>
      <c r="Q139" s="31" t="s">
        <v>1309</v>
      </c>
      <c r="R139" s="38" t="s">
        <v>1306</v>
      </c>
      <c r="S139" s="37"/>
      <c r="T139" s="31" t="s">
        <v>1309</v>
      </c>
      <c r="U139" s="38" t="s">
        <v>1306</v>
      </c>
      <c r="V139" s="37"/>
      <c r="W139" s="31" t="s">
        <v>1309</v>
      </c>
      <c r="X139" s="38" t="s">
        <v>1306</v>
      </c>
      <c r="Y139" s="37"/>
      <c r="Z139" s="31" t="s">
        <v>1309</v>
      </c>
      <c r="AA139" s="38" t="s">
        <v>1306</v>
      </c>
      <c r="AB139" s="37"/>
      <c r="AC139" s="31" t="s">
        <v>1309</v>
      </c>
      <c r="AD139" s="38" t="s">
        <v>1306</v>
      </c>
      <c r="AE139" s="37"/>
      <c r="AF139" s="31" t="s">
        <v>1309</v>
      </c>
      <c r="AG139" s="38" t="s">
        <v>1306</v>
      </c>
      <c r="AH139" s="37"/>
      <c r="AI139" s="31" t="s">
        <v>1309</v>
      </c>
      <c r="AJ139" s="38" t="s">
        <v>1306</v>
      </c>
      <c r="AK139" s="37"/>
      <c r="AL139" s="31" t="s">
        <v>1309</v>
      </c>
      <c r="AM139" s="38" t="s">
        <v>1306</v>
      </c>
      <c r="AN139" s="37"/>
      <c r="AO139" s="31" t="s">
        <v>1309</v>
      </c>
      <c r="AP139" s="38" t="s">
        <v>1306</v>
      </c>
      <c r="AQ139" s="37"/>
      <c r="AR139" s="31" t="s">
        <v>1309</v>
      </c>
      <c r="AS139" s="38" t="s">
        <v>1306</v>
      </c>
      <c r="AT139" s="39"/>
      <c r="AU139" s="196"/>
      <c r="AV139" s="183">
        <f t="shared" si="2"/>
        <v>0</v>
      </c>
    </row>
    <row r="140" spans="1:48" ht="12.95" customHeight="1" x14ac:dyDescent="0.2">
      <c r="A140" s="7" t="s">
        <v>470</v>
      </c>
      <c r="B140" s="8" t="s">
        <v>918</v>
      </c>
      <c r="C140" s="9" t="s">
        <v>471</v>
      </c>
      <c r="D140" s="21" t="s">
        <v>770</v>
      </c>
      <c r="E140" s="20" t="s">
        <v>738</v>
      </c>
      <c r="F140" s="22"/>
      <c r="G140" s="10">
        <v>1</v>
      </c>
      <c r="H140" s="27">
        <v>2500</v>
      </c>
      <c r="I140" s="98"/>
      <c r="J140" s="37"/>
      <c r="K140" s="31" t="s">
        <v>1309</v>
      </c>
      <c r="L140" s="38" t="s">
        <v>1306</v>
      </c>
      <c r="M140" s="37"/>
      <c r="N140" s="31" t="s">
        <v>1309</v>
      </c>
      <c r="O140" s="38" t="s">
        <v>1306</v>
      </c>
      <c r="P140" s="37"/>
      <c r="Q140" s="31" t="s">
        <v>1309</v>
      </c>
      <c r="R140" s="38" t="s">
        <v>1306</v>
      </c>
      <c r="S140" s="37"/>
      <c r="T140" s="31" t="s">
        <v>1309</v>
      </c>
      <c r="U140" s="38" t="s">
        <v>1306</v>
      </c>
      <c r="V140" s="37"/>
      <c r="W140" s="31" t="s">
        <v>1309</v>
      </c>
      <c r="X140" s="38" t="s">
        <v>1306</v>
      </c>
      <c r="Y140" s="37"/>
      <c r="Z140" s="31" t="s">
        <v>1309</v>
      </c>
      <c r="AA140" s="38" t="s">
        <v>1306</v>
      </c>
      <c r="AB140" s="37"/>
      <c r="AC140" s="31" t="s">
        <v>1309</v>
      </c>
      <c r="AD140" s="38" t="s">
        <v>1306</v>
      </c>
      <c r="AE140" s="37"/>
      <c r="AF140" s="31" t="s">
        <v>1309</v>
      </c>
      <c r="AG140" s="38" t="s">
        <v>1306</v>
      </c>
      <c r="AH140" s="37"/>
      <c r="AI140" s="31" t="s">
        <v>1309</v>
      </c>
      <c r="AJ140" s="38" t="s">
        <v>1306</v>
      </c>
      <c r="AK140" s="37"/>
      <c r="AL140" s="31" t="s">
        <v>1309</v>
      </c>
      <c r="AM140" s="38" t="s">
        <v>1306</v>
      </c>
      <c r="AN140" s="37"/>
      <c r="AO140" s="31" t="s">
        <v>1309</v>
      </c>
      <c r="AP140" s="38" t="s">
        <v>1306</v>
      </c>
      <c r="AQ140" s="37"/>
      <c r="AR140" s="31" t="s">
        <v>1309</v>
      </c>
      <c r="AS140" s="38" t="s">
        <v>1306</v>
      </c>
      <c r="AT140" s="39"/>
      <c r="AU140" s="196"/>
      <c r="AV140" s="183">
        <f t="shared" si="2"/>
        <v>0</v>
      </c>
    </row>
    <row r="141" spans="1:48" ht="12.95" customHeight="1" x14ac:dyDescent="0.2">
      <c r="A141" s="7" t="s">
        <v>395</v>
      </c>
      <c r="B141" s="8" t="s">
        <v>920</v>
      </c>
      <c r="C141" s="9" t="s">
        <v>396</v>
      </c>
      <c r="D141" s="53" t="s">
        <v>657</v>
      </c>
      <c r="E141" s="53" t="s">
        <v>657</v>
      </c>
      <c r="F141" s="53" t="s">
        <v>657</v>
      </c>
      <c r="G141" s="53" t="s">
        <v>657</v>
      </c>
      <c r="H141" s="53" t="s">
        <v>657</v>
      </c>
      <c r="I141" s="53" t="s">
        <v>657</v>
      </c>
      <c r="J141" s="21"/>
      <c r="K141" s="33"/>
      <c r="L141" s="38" t="s">
        <v>1306</v>
      </c>
      <c r="M141" s="21"/>
      <c r="N141" s="33"/>
      <c r="O141" s="38" t="s">
        <v>1306</v>
      </c>
      <c r="P141" s="21"/>
      <c r="Q141" s="33"/>
      <c r="R141" s="38" t="s">
        <v>1306</v>
      </c>
      <c r="S141" s="21"/>
      <c r="T141" s="33"/>
      <c r="U141" s="38" t="s">
        <v>1306</v>
      </c>
      <c r="V141" s="21"/>
      <c r="W141" s="33"/>
      <c r="X141" s="38" t="s">
        <v>1306</v>
      </c>
      <c r="Y141" s="21"/>
      <c r="Z141" s="33"/>
      <c r="AA141" s="38" t="s">
        <v>1306</v>
      </c>
      <c r="AB141" s="21"/>
      <c r="AC141" s="33"/>
      <c r="AD141" s="38" t="s">
        <v>1306</v>
      </c>
      <c r="AE141" s="21"/>
      <c r="AF141" s="33"/>
      <c r="AG141" s="38" t="s">
        <v>1306</v>
      </c>
      <c r="AH141" s="21"/>
      <c r="AI141" s="33"/>
      <c r="AJ141" s="38" t="s">
        <v>1306</v>
      </c>
      <c r="AK141" s="21"/>
      <c r="AL141" s="33"/>
      <c r="AM141" s="38" t="s">
        <v>1306</v>
      </c>
      <c r="AN141" s="21"/>
      <c r="AO141" s="33"/>
      <c r="AP141" s="38" t="s">
        <v>1306</v>
      </c>
      <c r="AQ141" s="21"/>
      <c r="AR141" s="33"/>
      <c r="AS141" s="38" t="s">
        <v>1306</v>
      </c>
      <c r="AT141" s="72"/>
      <c r="AU141" s="72"/>
      <c r="AV141" s="16" t="e">
        <f t="shared" si="2"/>
        <v>#VALUE!</v>
      </c>
    </row>
    <row r="142" spans="1:48" ht="12.95" customHeight="1" x14ac:dyDescent="0.2">
      <c r="A142" s="7" t="s">
        <v>491</v>
      </c>
      <c r="B142" s="8" t="s">
        <v>912</v>
      </c>
      <c r="C142" s="9" t="s">
        <v>492</v>
      </c>
      <c r="D142" s="53" t="s">
        <v>657</v>
      </c>
      <c r="E142" s="53" t="s">
        <v>657</v>
      </c>
      <c r="F142" s="53" t="s">
        <v>657</v>
      </c>
      <c r="G142" s="53" t="s">
        <v>657</v>
      </c>
      <c r="H142" s="53" t="s">
        <v>657</v>
      </c>
      <c r="I142" s="53" t="s">
        <v>657</v>
      </c>
      <c r="J142" s="21"/>
      <c r="K142" s="33"/>
      <c r="L142" s="38" t="s">
        <v>1306</v>
      </c>
      <c r="M142" s="21"/>
      <c r="N142" s="33"/>
      <c r="O142" s="38" t="s">
        <v>1306</v>
      </c>
      <c r="P142" s="21"/>
      <c r="Q142" s="33"/>
      <c r="R142" s="38" t="s">
        <v>1306</v>
      </c>
      <c r="S142" s="21"/>
      <c r="T142" s="33"/>
      <c r="U142" s="38" t="s">
        <v>1306</v>
      </c>
      <c r="V142" s="21"/>
      <c r="W142" s="33"/>
      <c r="X142" s="38" t="s">
        <v>1306</v>
      </c>
      <c r="Y142" s="21"/>
      <c r="Z142" s="33"/>
      <c r="AA142" s="38" t="s">
        <v>1306</v>
      </c>
      <c r="AB142" s="21"/>
      <c r="AC142" s="33"/>
      <c r="AD142" s="38" t="s">
        <v>1306</v>
      </c>
      <c r="AE142" s="21"/>
      <c r="AF142" s="33"/>
      <c r="AG142" s="38" t="s">
        <v>1306</v>
      </c>
      <c r="AH142" s="21"/>
      <c r="AI142" s="33"/>
      <c r="AJ142" s="38" t="s">
        <v>1306</v>
      </c>
      <c r="AK142" s="21"/>
      <c r="AL142" s="33"/>
      <c r="AM142" s="38" t="s">
        <v>1306</v>
      </c>
      <c r="AN142" s="21"/>
      <c r="AO142" s="33"/>
      <c r="AP142" s="38" t="s">
        <v>1306</v>
      </c>
      <c r="AQ142" s="21"/>
      <c r="AR142" s="33"/>
      <c r="AS142" s="38" t="s">
        <v>1306</v>
      </c>
      <c r="AT142" s="72"/>
      <c r="AU142" s="72"/>
      <c r="AV142" s="16" t="e">
        <f t="shared" si="2"/>
        <v>#VALUE!</v>
      </c>
    </row>
    <row r="143" spans="1:48" ht="12.95" customHeight="1" x14ac:dyDescent="0.2">
      <c r="A143" s="7" t="s">
        <v>145</v>
      </c>
      <c r="B143" s="8" t="s">
        <v>910</v>
      </c>
      <c r="C143" s="10" t="s">
        <v>146</v>
      </c>
      <c r="D143" s="53" t="s">
        <v>657</v>
      </c>
      <c r="E143" s="53" t="s">
        <v>657</v>
      </c>
      <c r="F143" s="53" t="s">
        <v>657</v>
      </c>
      <c r="G143" s="53" t="s">
        <v>657</v>
      </c>
      <c r="H143" s="53" t="s">
        <v>657</v>
      </c>
      <c r="I143" s="53" t="s">
        <v>657</v>
      </c>
      <c r="J143" s="21"/>
      <c r="K143" s="33"/>
      <c r="L143" s="38" t="s">
        <v>1306</v>
      </c>
      <c r="M143" s="21"/>
      <c r="N143" s="33"/>
      <c r="O143" s="38" t="s">
        <v>1306</v>
      </c>
      <c r="P143" s="21"/>
      <c r="Q143" s="33"/>
      <c r="R143" s="38" t="s">
        <v>1306</v>
      </c>
      <c r="S143" s="21"/>
      <c r="T143" s="33"/>
      <c r="U143" s="38" t="s">
        <v>1306</v>
      </c>
      <c r="V143" s="21"/>
      <c r="W143" s="33"/>
      <c r="X143" s="38" t="s">
        <v>1306</v>
      </c>
      <c r="Y143" s="21"/>
      <c r="Z143" s="33"/>
      <c r="AA143" s="38" t="s">
        <v>1306</v>
      </c>
      <c r="AB143" s="21"/>
      <c r="AC143" s="33"/>
      <c r="AD143" s="38" t="s">
        <v>1306</v>
      </c>
      <c r="AE143" s="21"/>
      <c r="AF143" s="33"/>
      <c r="AG143" s="38" t="s">
        <v>1306</v>
      </c>
      <c r="AH143" s="21"/>
      <c r="AI143" s="33"/>
      <c r="AJ143" s="38" t="s">
        <v>1306</v>
      </c>
      <c r="AK143" s="21"/>
      <c r="AL143" s="33"/>
      <c r="AM143" s="38" t="s">
        <v>1306</v>
      </c>
      <c r="AN143" s="21"/>
      <c r="AO143" s="33"/>
      <c r="AP143" s="38" t="s">
        <v>1306</v>
      </c>
      <c r="AQ143" s="21"/>
      <c r="AR143" s="33"/>
      <c r="AS143" s="38" t="s">
        <v>1306</v>
      </c>
      <c r="AT143" s="72"/>
      <c r="AU143" s="72"/>
      <c r="AV143" s="16" t="e">
        <f t="shared" si="2"/>
        <v>#VALUE!</v>
      </c>
    </row>
    <row r="144" spans="1:48" ht="12.95" customHeight="1" x14ac:dyDescent="0.2">
      <c r="A144" s="7" t="s">
        <v>990</v>
      </c>
      <c r="B144" s="8" t="s">
        <v>914</v>
      </c>
      <c r="C144" s="10" t="s">
        <v>248</v>
      </c>
      <c r="D144" s="53" t="s">
        <v>657</v>
      </c>
      <c r="E144" s="53" t="s">
        <v>657</v>
      </c>
      <c r="F144" s="53" t="s">
        <v>657</v>
      </c>
      <c r="G144" s="53" t="s">
        <v>657</v>
      </c>
      <c r="H144" s="53" t="s">
        <v>657</v>
      </c>
      <c r="I144" s="53" t="s">
        <v>657</v>
      </c>
      <c r="J144" s="21"/>
      <c r="K144" s="33"/>
      <c r="L144" s="38" t="s">
        <v>1306</v>
      </c>
      <c r="M144" s="21"/>
      <c r="N144" s="33"/>
      <c r="O144" s="38" t="s">
        <v>1306</v>
      </c>
      <c r="P144" s="21"/>
      <c r="Q144" s="33"/>
      <c r="R144" s="38" t="s">
        <v>1306</v>
      </c>
      <c r="S144" s="21"/>
      <c r="T144" s="33"/>
      <c r="U144" s="38" t="s">
        <v>1306</v>
      </c>
      <c r="V144" s="21"/>
      <c r="W144" s="33"/>
      <c r="X144" s="38" t="s">
        <v>1306</v>
      </c>
      <c r="Y144" s="21"/>
      <c r="Z144" s="33"/>
      <c r="AA144" s="38" t="s">
        <v>1306</v>
      </c>
      <c r="AB144" s="21"/>
      <c r="AC144" s="33"/>
      <c r="AD144" s="38" t="s">
        <v>1306</v>
      </c>
      <c r="AE144" s="21"/>
      <c r="AF144" s="33"/>
      <c r="AG144" s="38" t="s">
        <v>1306</v>
      </c>
      <c r="AH144" s="21"/>
      <c r="AI144" s="33"/>
      <c r="AJ144" s="38" t="s">
        <v>1306</v>
      </c>
      <c r="AK144" s="21"/>
      <c r="AL144" s="33"/>
      <c r="AM144" s="38" t="s">
        <v>1306</v>
      </c>
      <c r="AN144" s="21"/>
      <c r="AO144" s="33"/>
      <c r="AP144" s="38" t="s">
        <v>1306</v>
      </c>
      <c r="AQ144" s="21"/>
      <c r="AR144" s="33"/>
      <c r="AS144" s="38" t="s">
        <v>1306</v>
      </c>
      <c r="AT144" s="72"/>
      <c r="AU144" s="72"/>
      <c r="AV144" s="16" t="e">
        <f t="shared" si="2"/>
        <v>#VALUE!</v>
      </c>
    </row>
    <row r="145" spans="1:48" ht="12.95" customHeight="1" x14ac:dyDescent="0.2">
      <c r="A145" s="7" t="s">
        <v>991</v>
      </c>
      <c r="B145" s="8" t="s">
        <v>907</v>
      </c>
      <c r="C145" s="9" t="s">
        <v>601</v>
      </c>
      <c r="D145" s="21" t="s">
        <v>692</v>
      </c>
      <c r="E145" s="109" t="s">
        <v>739</v>
      </c>
      <c r="F145" s="22"/>
      <c r="G145" s="10">
        <v>1</v>
      </c>
      <c r="H145" s="27">
        <v>2500</v>
      </c>
      <c r="I145" s="98"/>
      <c r="J145" s="37"/>
      <c r="K145" s="31" t="s">
        <v>1309</v>
      </c>
      <c r="L145" s="38" t="s">
        <v>1306</v>
      </c>
      <c r="M145" s="37"/>
      <c r="N145" s="31" t="s">
        <v>1309</v>
      </c>
      <c r="O145" s="38" t="s">
        <v>1306</v>
      </c>
      <c r="P145" s="37"/>
      <c r="Q145" s="31" t="s">
        <v>1309</v>
      </c>
      <c r="R145" s="38" t="s">
        <v>1306</v>
      </c>
      <c r="S145" s="37"/>
      <c r="T145" s="31" t="s">
        <v>1309</v>
      </c>
      <c r="U145" s="38" t="s">
        <v>1306</v>
      </c>
      <c r="V145" s="37"/>
      <c r="W145" s="31" t="s">
        <v>1309</v>
      </c>
      <c r="X145" s="38" t="s">
        <v>1306</v>
      </c>
      <c r="Y145" s="37"/>
      <c r="Z145" s="31" t="s">
        <v>1309</v>
      </c>
      <c r="AA145" s="38" t="s">
        <v>1306</v>
      </c>
      <c r="AB145" s="37"/>
      <c r="AC145" s="31" t="s">
        <v>1309</v>
      </c>
      <c r="AD145" s="38" t="s">
        <v>1306</v>
      </c>
      <c r="AE145" s="37"/>
      <c r="AF145" s="31" t="s">
        <v>1309</v>
      </c>
      <c r="AG145" s="38" t="s">
        <v>1306</v>
      </c>
      <c r="AH145" s="37"/>
      <c r="AI145" s="31" t="s">
        <v>1309</v>
      </c>
      <c r="AJ145" s="38" t="s">
        <v>1306</v>
      </c>
      <c r="AK145" s="37"/>
      <c r="AL145" s="31" t="s">
        <v>1309</v>
      </c>
      <c r="AM145" s="38" t="s">
        <v>1306</v>
      </c>
      <c r="AN145" s="37"/>
      <c r="AO145" s="31" t="s">
        <v>1309</v>
      </c>
      <c r="AP145" s="38" t="s">
        <v>1306</v>
      </c>
      <c r="AQ145" s="37"/>
      <c r="AR145" s="31" t="s">
        <v>1309</v>
      </c>
      <c r="AS145" s="38" t="s">
        <v>1306</v>
      </c>
      <c r="AT145" s="39"/>
      <c r="AU145" s="196"/>
      <c r="AV145" s="183">
        <f t="shared" si="2"/>
        <v>0</v>
      </c>
    </row>
    <row r="146" spans="1:48" ht="12.95" customHeight="1" x14ac:dyDescent="0.2">
      <c r="A146" s="7" t="s">
        <v>992</v>
      </c>
      <c r="B146" s="8" t="s">
        <v>918</v>
      </c>
      <c r="C146" s="10" t="s">
        <v>240</v>
      </c>
      <c r="D146" s="53" t="s">
        <v>657</v>
      </c>
      <c r="E146" s="53" t="s">
        <v>657</v>
      </c>
      <c r="F146" s="53" t="s">
        <v>657</v>
      </c>
      <c r="G146" s="53" t="s">
        <v>657</v>
      </c>
      <c r="H146" s="53" t="s">
        <v>657</v>
      </c>
      <c r="I146" s="53" t="s">
        <v>657</v>
      </c>
      <c r="J146" s="21"/>
      <c r="K146" s="33"/>
      <c r="L146" s="38" t="s">
        <v>1306</v>
      </c>
      <c r="M146" s="21"/>
      <c r="N146" s="33"/>
      <c r="O146" s="38" t="s">
        <v>1306</v>
      </c>
      <c r="P146" s="21"/>
      <c r="Q146" s="33"/>
      <c r="R146" s="38" t="s">
        <v>1306</v>
      </c>
      <c r="S146" s="21"/>
      <c r="T146" s="33"/>
      <c r="U146" s="38" t="s">
        <v>1306</v>
      </c>
      <c r="V146" s="21"/>
      <c r="W146" s="33"/>
      <c r="X146" s="38" t="s">
        <v>1306</v>
      </c>
      <c r="Y146" s="21"/>
      <c r="Z146" s="33"/>
      <c r="AA146" s="38" t="s">
        <v>1306</v>
      </c>
      <c r="AB146" s="21"/>
      <c r="AC146" s="33"/>
      <c r="AD146" s="38" t="s">
        <v>1306</v>
      </c>
      <c r="AE146" s="21"/>
      <c r="AF146" s="33"/>
      <c r="AG146" s="38" t="s">
        <v>1306</v>
      </c>
      <c r="AH146" s="21"/>
      <c r="AI146" s="33"/>
      <c r="AJ146" s="38" t="s">
        <v>1306</v>
      </c>
      <c r="AK146" s="21"/>
      <c r="AL146" s="33"/>
      <c r="AM146" s="38" t="s">
        <v>1306</v>
      </c>
      <c r="AN146" s="21"/>
      <c r="AO146" s="33"/>
      <c r="AP146" s="38" t="s">
        <v>1306</v>
      </c>
      <c r="AQ146" s="21"/>
      <c r="AR146" s="33"/>
      <c r="AS146" s="38" t="s">
        <v>1306</v>
      </c>
      <c r="AT146" s="72"/>
      <c r="AU146" s="72"/>
      <c r="AV146" s="16" t="e">
        <f t="shared" si="2"/>
        <v>#VALUE!</v>
      </c>
    </row>
    <row r="147" spans="1:48" ht="12.95" customHeight="1" x14ac:dyDescent="0.2">
      <c r="A147" s="7" t="s">
        <v>993</v>
      </c>
      <c r="B147" s="8" t="s">
        <v>914</v>
      </c>
      <c r="C147" s="9" t="s">
        <v>510</v>
      </c>
      <c r="D147" s="21" t="s">
        <v>693</v>
      </c>
      <c r="E147" s="109" t="s">
        <v>740</v>
      </c>
      <c r="F147" s="22"/>
      <c r="G147" s="10">
        <v>1</v>
      </c>
      <c r="H147" s="27">
        <v>2500</v>
      </c>
      <c r="I147" s="98"/>
      <c r="J147" s="37"/>
      <c r="K147" s="31" t="s">
        <v>1309</v>
      </c>
      <c r="L147" s="38" t="s">
        <v>1306</v>
      </c>
      <c r="M147" s="37"/>
      <c r="N147" s="31" t="s">
        <v>1309</v>
      </c>
      <c r="O147" s="38" t="s">
        <v>1306</v>
      </c>
      <c r="P147" s="37"/>
      <c r="Q147" s="31" t="s">
        <v>1309</v>
      </c>
      <c r="R147" s="38" t="s">
        <v>1306</v>
      </c>
      <c r="S147" s="37"/>
      <c r="T147" s="31" t="s">
        <v>1309</v>
      </c>
      <c r="U147" s="38" t="s">
        <v>1306</v>
      </c>
      <c r="V147" s="37"/>
      <c r="W147" s="31" t="s">
        <v>1309</v>
      </c>
      <c r="X147" s="38" t="s">
        <v>1306</v>
      </c>
      <c r="Y147" s="37"/>
      <c r="Z147" s="31" t="s">
        <v>1309</v>
      </c>
      <c r="AA147" s="38" t="s">
        <v>1306</v>
      </c>
      <c r="AB147" s="37"/>
      <c r="AC147" s="31" t="s">
        <v>1309</v>
      </c>
      <c r="AD147" s="38" t="s">
        <v>1306</v>
      </c>
      <c r="AE147" s="37"/>
      <c r="AF147" s="31" t="s">
        <v>1309</v>
      </c>
      <c r="AG147" s="38" t="s">
        <v>1306</v>
      </c>
      <c r="AH147" s="37"/>
      <c r="AI147" s="31" t="s">
        <v>1309</v>
      </c>
      <c r="AJ147" s="38" t="s">
        <v>1306</v>
      </c>
      <c r="AK147" s="37"/>
      <c r="AL147" s="31" t="s">
        <v>1309</v>
      </c>
      <c r="AM147" s="38" t="s">
        <v>1306</v>
      </c>
      <c r="AN147" s="37"/>
      <c r="AO147" s="31" t="s">
        <v>1309</v>
      </c>
      <c r="AP147" s="38" t="s">
        <v>1306</v>
      </c>
      <c r="AQ147" s="37"/>
      <c r="AR147" s="31" t="s">
        <v>1309</v>
      </c>
      <c r="AS147" s="38" t="s">
        <v>1306</v>
      </c>
      <c r="AT147" s="39"/>
      <c r="AU147" s="196"/>
      <c r="AV147" s="183">
        <f t="shared" si="2"/>
        <v>0</v>
      </c>
    </row>
    <row r="148" spans="1:48" ht="12.95" customHeight="1" x14ac:dyDescent="0.2">
      <c r="A148" s="7" t="s">
        <v>994</v>
      </c>
      <c r="B148" s="8" t="s">
        <v>909</v>
      </c>
      <c r="C148" s="9" t="s">
        <v>462</v>
      </c>
      <c r="D148" s="53" t="s">
        <v>657</v>
      </c>
      <c r="E148" s="53" t="s">
        <v>657</v>
      </c>
      <c r="F148" s="53" t="s">
        <v>657</v>
      </c>
      <c r="G148" s="53" t="s">
        <v>657</v>
      </c>
      <c r="H148" s="53" t="s">
        <v>657</v>
      </c>
      <c r="I148" s="53" t="s">
        <v>657</v>
      </c>
      <c r="J148" s="21"/>
      <c r="K148" s="33"/>
      <c r="L148" s="38" t="s">
        <v>1306</v>
      </c>
      <c r="M148" s="21"/>
      <c r="N148" s="33"/>
      <c r="O148" s="38" t="s">
        <v>1306</v>
      </c>
      <c r="P148" s="21"/>
      <c r="Q148" s="33"/>
      <c r="R148" s="38" t="s">
        <v>1306</v>
      </c>
      <c r="S148" s="21"/>
      <c r="T148" s="33"/>
      <c r="U148" s="38" t="s">
        <v>1306</v>
      </c>
      <c r="V148" s="21"/>
      <c r="W148" s="33"/>
      <c r="X148" s="38" t="s">
        <v>1306</v>
      </c>
      <c r="Y148" s="21"/>
      <c r="Z148" s="33"/>
      <c r="AA148" s="38" t="s">
        <v>1306</v>
      </c>
      <c r="AB148" s="21"/>
      <c r="AC148" s="33"/>
      <c r="AD148" s="38" t="s">
        <v>1306</v>
      </c>
      <c r="AE148" s="21"/>
      <c r="AF148" s="33"/>
      <c r="AG148" s="38" t="s">
        <v>1306</v>
      </c>
      <c r="AH148" s="21"/>
      <c r="AI148" s="33"/>
      <c r="AJ148" s="38" t="s">
        <v>1306</v>
      </c>
      <c r="AK148" s="21"/>
      <c r="AL148" s="33"/>
      <c r="AM148" s="38" t="s">
        <v>1306</v>
      </c>
      <c r="AN148" s="21"/>
      <c r="AO148" s="33"/>
      <c r="AP148" s="38" t="s">
        <v>1306</v>
      </c>
      <c r="AQ148" s="21"/>
      <c r="AR148" s="33"/>
      <c r="AS148" s="38" t="s">
        <v>1306</v>
      </c>
      <c r="AT148" s="72"/>
      <c r="AU148" s="72"/>
      <c r="AV148" s="16" t="e">
        <f t="shared" si="2"/>
        <v>#VALUE!</v>
      </c>
    </row>
    <row r="149" spans="1:48" ht="12.95" customHeight="1" x14ac:dyDescent="0.2">
      <c r="A149" s="7" t="s">
        <v>995</v>
      </c>
      <c r="B149" s="8" t="s">
        <v>918</v>
      </c>
      <c r="C149" s="9" t="s">
        <v>592</v>
      </c>
      <c r="D149" s="21" t="s">
        <v>753</v>
      </c>
      <c r="E149" s="109" t="s">
        <v>752</v>
      </c>
      <c r="F149" s="22"/>
      <c r="G149" s="10">
        <v>1</v>
      </c>
      <c r="H149" s="27">
        <v>2500</v>
      </c>
      <c r="I149" s="98"/>
      <c r="J149" s="37"/>
      <c r="K149" s="31" t="s">
        <v>1309</v>
      </c>
      <c r="L149" s="38" t="s">
        <v>1306</v>
      </c>
      <c r="M149" s="37"/>
      <c r="N149" s="31" t="s">
        <v>1309</v>
      </c>
      <c r="O149" s="38" t="s">
        <v>1306</v>
      </c>
      <c r="P149" s="37"/>
      <c r="Q149" s="31" t="s">
        <v>1309</v>
      </c>
      <c r="R149" s="38" t="s">
        <v>1306</v>
      </c>
      <c r="S149" s="37"/>
      <c r="T149" s="31" t="s">
        <v>1309</v>
      </c>
      <c r="U149" s="38" t="s">
        <v>1306</v>
      </c>
      <c r="V149" s="37"/>
      <c r="W149" s="31" t="s">
        <v>1309</v>
      </c>
      <c r="X149" s="38" t="s">
        <v>1306</v>
      </c>
      <c r="Y149" s="37"/>
      <c r="Z149" s="31" t="s">
        <v>1309</v>
      </c>
      <c r="AA149" s="38" t="s">
        <v>1306</v>
      </c>
      <c r="AB149" s="37"/>
      <c r="AC149" s="31" t="s">
        <v>1309</v>
      </c>
      <c r="AD149" s="38" t="s">
        <v>1306</v>
      </c>
      <c r="AE149" s="37"/>
      <c r="AF149" s="31" t="s">
        <v>1309</v>
      </c>
      <c r="AG149" s="38" t="s">
        <v>1306</v>
      </c>
      <c r="AH149" s="37"/>
      <c r="AI149" s="31" t="s">
        <v>1309</v>
      </c>
      <c r="AJ149" s="38" t="s">
        <v>1306</v>
      </c>
      <c r="AK149" s="37"/>
      <c r="AL149" s="31" t="s">
        <v>1309</v>
      </c>
      <c r="AM149" s="38" t="s">
        <v>1306</v>
      </c>
      <c r="AN149" s="37"/>
      <c r="AO149" s="31" t="s">
        <v>1309</v>
      </c>
      <c r="AP149" s="38" t="s">
        <v>1306</v>
      </c>
      <c r="AQ149" s="37"/>
      <c r="AR149" s="31" t="s">
        <v>1309</v>
      </c>
      <c r="AS149" s="38" t="s">
        <v>1306</v>
      </c>
      <c r="AT149" s="39"/>
      <c r="AU149" s="196"/>
      <c r="AV149" s="183">
        <f t="shared" si="2"/>
        <v>0</v>
      </c>
    </row>
    <row r="150" spans="1:48" ht="12.95" customHeight="1" x14ac:dyDescent="0.2">
      <c r="A150" s="13" t="s">
        <v>996</v>
      </c>
      <c r="B150" s="14" t="s">
        <v>907</v>
      </c>
      <c r="C150" s="15" t="s">
        <v>263</v>
      </c>
      <c r="D150" s="53" t="s">
        <v>657</v>
      </c>
      <c r="E150" s="53" t="s">
        <v>657</v>
      </c>
      <c r="F150" s="53" t="s">
        <v>657</v>
      </c>
      <c r="G150" s="53" t="s">
        <v>657</v>
      </c>
      <c r="H150" s="53" t="s">
        <v>657</v>
      </c>
      <c r="I150" s="53" t="s">
        <v>657</v>
      </c>
      <c r="J150" s="21"/>
      <c r="K150" s="33"/>
      <c r="L150" s="38" t="s">
        <v>1306</v>
      </c>
      <c r="M150" s="21"/>
      <c r="N150" s="33"/>
      <c r="O150" s="38" t="s">
        <v>1306</v>
      </c>
      <c r="P150" s="21"/>
      <c r="Q150" s="33"/>
      <c r="R150" s="38" t="s">
        <v>1306</v>
      </c>
      <c r="S150" s="21"/>
      <c r="T150" s="33"/>
      <c r="U150" s="38" t="s">
        <v>1306</v>
      </c>
      <c r="V150" s="21"/>
      <c r="W150" s="33"/>
      <c r="X150" s="38" t="s">
        <v>1306</v>
      </c>
      <c r="Y150" s="21"/>
      <c r="Z150" s="33"/>
      <c r="AA150" s="38" t="s">
        <v>1306</v>
      </c>
      <c r="AB150" s="21"/>
      <c r="AC150" s="33"/>
      <c r="AD150" s="38" t="s">
        <v>1306</v>
      </c>
      <c r="AE150" s="21"/>
      <c r="AF150" s="33"/>
      <c r="AG150" s="38" t="s">
        <v>1306</v>
      </c>
      <c r="AH150" s="21"/>
      <c r="AI150" s="33"/>
      <c r="AJ150" s="38" t="s">
        <v>1306</v>
      </c>
      <c r="AK150" s="21"/>
      <c r="AL150" s="33"/>
      <c r="AM150" s="38" t="s">
        <v>1306</v>
      </c>
      <c r="AN150" s="21"/>
      <c r="AO150" s="33"/>
      <c r="AP150" s="38" t="s">
        <v>1306</v>
      </c>
      <c r="AQ150" s="21"/>
      <c r="AR150" s="33"/>
      <c r="AS150" s="38" t="s">
        <v>1306</v>
      </c>
      <c r="AT150" s="72"/>
      <c r="AU150" s="72"/>
      <c r="AV150" s="16" t="e">
        <f t="shared" si="2"/>
        <v>#VALUE!</v>
      </c>
    </row>
    <row r="151" spans="1:48" ht="12.95" customHeight="1" x14ac:dyDescent="0.2">
      <c r="A151" s="7" t="s">
        <v>997</v>
      </c>
      <c r="B151" s="8" t="s">
        <v>911</v>
      </c>
      <c r="C151" s="9" t="s">
        <v>424</v>
      </c>
      <c r="D151" s="53" t="s">
        <v>657</v>
      </c>
      <c r="E151" s="53" t="s">
        <v>657</v>
      </c>
      <c r="F151" s="53" t="s">
        <v>657</v>
      </c>
      <c r="G151" s="53" t="s">
        <v>657</v>
      </c>
      <c r="H151" s="53" t="s">
        <v>657</v>
      </c>
      <c r="I151" s="53" t="s">
        <v>657</v>
      </c>
      <c r="J151" s="21"/>
      <c r="K151" s="33"/>
      <c r="L151" s="38" t="s">
        <v>1306</v>
      </c>
      <c r="M151" s="21"/>
      <c r="N151" s="33"/>
      <c r="O151" s="38" t="s">
        <v>1306</v>
      </c>
      <c r="P151" s="21"/>
      <c r="Q151" s="33"/>
      <c r="R151" s="38" t="s">
        <v>1306</v>
      </c>
      <c r="S151" s="21"/>
      <c r="T151" s="33"/>
      <c r="U151" s="38" t="s">
        <v>1306</v>
      </c>
      <c r="V151" s="21"/>
      <c r="W151" s="33"/>
      <c r="X151" s="38" t="s">
        <v>1306</v>
      </c>
      <c r="Y151" s="21"/>
      <c r="Z151" s="33"/>
      <c r="AA151" s="38" t="s">
        <v>1306</v>
      </c>
      <c r="AB151" s="21"/>
      <c r="AC151" s="33"/>
      <c r="AD151" s="38" t="s">
        <v>1306</v>
      </c>
      <c r="AE151" s="21"/>
      <c r="AF151" s="33"/>
      <c r="AG151" s="38" t="s">
        <v>1306</v>
      </c>
      <c r="AH151" s="21"/>
      <c r="AI151" s="33"/>
      <c r="AJ151" s="38" t="s">
        <v>1306</v>
      </c>
      <c r="AK151" s="21"/>
      <c r="AL151" s="33"/>
      <c r="AM151" s="38" t="s">
        <v>1306</v>
      </c>
      <c r="AN151" s="21"/>
      <c r="AO151" s="33"/>
      <c r="AP151" s="38" t="s">
        <v>1306</v>
      </c>
      <c r="AQ151" s="21"/>
      <c r="AR151" s="33"/>
      <c r="AS151" s="38" t="s">
        <v>1306</v>
      </c>
      <c r="AT151" s="72"/>
      <c r="AU151" s="72"/>
      <c r="AV151" s="16" t="e">
        <f t="shared" si="2"/>
        <v>#VALUE!</v>
      </c>
    </row>
    <row r="152" spans="1:48" ht="12.95" customHeight="1" x14ac:dyDescent="0.2">
      <c r="A152" s="7" t="s">
        <v>998</v>
      </c>
      <c r="B152" s="8" t="s">
        <v>910</v>
      </c>
      <c r="C152" s="10" t="s">
        <v>9</v>
      </c>
      <c r="D152" s="53" t="s">
        <v>657</v>
      </c>
      <c r="E152" s="53" t="s">
        <v>657</v>
      </c>
      <c r="F152" s="53" t="s">
        <v>657</v>
      </c>
      <c r="G152" s="53" t="s">
        <v>657</v>
      </c>
      <c r="H152" s="53" t="s">
        <v>657</v>
      </c>
      <c r="I152" s="53" t="s">
        <v>657</v>
      </c>
      <c r="J152" s="21"/>
      <c r="K152" s="33"/>
      <c r="L152" s="38" t="s">
        <v>1306</v>
      </c>
      <c r="M152" s="21"/>
      <c r="N152" s="33"/>
      <c r="O152" s="38" t="s">
        <v>1306</v>
      </c>
      <c r="P152" s="21"/>
      <c r="Q152" s="33"/>
      <c r="R152" s="38" t="s">
        <v>1306</v>
      </c>
      <c r="S152" s="21"/>
      <c r="T152" s="33"/>
      <c r="U152" s="38" t="s">
        <v>1306</v>
      </c>
      <c r="V152" s="21"/>
      <c r="W152" s="33"/>
      <c r="X152" s="38" t="s">
        <v>1306</v>
      </c>
      <c r="Y152" s="21"/>
      <c r="Z152" s="33"/>
      <c r="AA152" s="38" t="s">
        <v>1306</v>
      </c>
      <c r="AB152" s="21"/>
      <c r="AC152" s="33"/>
      <c r="AD152" s="38" t="s">
        <v>1306</v>
      </c>
      <c r="AE152" s="21"/>
      <c r="AF152" s="33"/>
      <c r="AG152" s="38" t="s">
        <v>1306</v>
      </c>
      <c r="AH152" s="21"/>
      <c r="AI152" s="33"/>
      <c r="AJ152" s="38" t="s">
        <v>1306</v>
      </c>
      <c r="AK152" s="21"/>
      <c r="AL152" s="33"/>
      <c r="AM152" s="38" t="s">
        <v>1306</v>
      </c>
      <c r="AN152" s="21"/>
      <c r="AO152" s="33"/>
      <c r="AP152" s="38" t="s">
        <v>1306</v>
      </c>
      <c r="AQ152" s="21"/>
      <c r="AR152" s="33"/>
      <c r="AS152" s="38" t="s">
        <v>1306</v>
      </c>
      <c r="AT152" s="72"/>
      <c r="AU152" s="72"/>
      <c r="AV152" s="16" t="e">
        <f t="shared" si="2"/>
        <v>#VALUE!</v>
      </c>
    </row>
    <row r="153" spans="1:48" ht="12.95" customHeight="1" x14ac:dyDescent="0.2">
      <c r="A153" s="7" t="s">
        <v>999</v>
      </c>
      <c r="B153" s="8" t="s">
        <v>910</v>
      </c>
      <c r="C153" s="10" t="s">
        <v>21</v>
      </c>
      <c r="D153" s="53" t="s">
        <v>657</v>
      </c>
      <c r="E153" s="53" t="s">
        <v>657</v>
      </c>
      <c r="F153" s="53" t="s">
        <v>657</v>
      </c>
      <c r="G153" s="53" t="s">
        <v>657</v>
      </c>
      <c r="H153" s="53" t="s">
        <v>657</v>
      </c>
      <c r="I153" s="53" t="s">
        <v>657</v>
      </c>
      <c r="J153" s="21"/>
      <c r="K153" s="33"/>
      <c r="L153" s="38" t="s">
        <v>1306</v>
      </c>
      <c r="M153" s="21"/>
      <c r="N153" s="33"/>
      <c r="O153" s="38" t="s">
        <v>1306</v>
      </c>
      <c r="P153" s="21"/>
      <c r="Q153" s="33"/>
      <c r="R153" s="38" t="s">
        <v>1306</v>
      </c>
      <c r="S153" s="21"/>
      <c r="T153" s="33"/>
      <c r="U153" s="38" t="s">
        <v>1306</v>
      </c>
      <c r="V153" s="21"/>
      <c r="W153" s="33"/>
      <c r="X153" s="38" t="s">
        <v>1306</v>
      </c>
      <c r="Y153" s="21"/>
      <c r="Z153" s="33"/>
      <c r="AA153" s="38" t="s">
        <v>1306</v>
      </c>
      <c r="AB153" s="21"/>
      <c r="AC153" s="33"/>
      <c r="AD153" s="38" t="s">
        <v>1306</v>
      </c>
      <c r="AE153" s="21"/>
      <c r="AF153" s="33"/>
      <c r="AG153" s="38" t="s">
        <v>1306</v>
      </c>
      <c r="AH153" s="21"/>
      <c r="AI153" s="33"/>
      <c r="AJ153" s="38" t="s">
        <v>1306</v>
      </c>
      <c r="AK153" s="21"/>
      <c r="AL153" s="33"/>
      <c r="AM153" s="38" t="s">
        <v>1306</v>
      </c>
      <c r="AN153" s="21"/>
      <c r="AO153" s="33"/>
      <c r="AP153" s="38" t="s">
        <v>1306</v>
      </c>
      <c r="AQ153" s="21"/>
      <c r="AR153" s="33"/>
      <c r="AS153" s="38" t="s">
        <v>1306</v>
      </c>
      <c r="AT153" s="72"/>
      <c r="AU153" s="72"/>
      <c r="AV153" s="16" t="e">
        <f t="shared" si="2"/>
        <v>#VALUE!</v>
      </c>
    </row>
    <row r="154" spans="1:48" ht="12.95" customHeight="1" x14ac:dyDescent="0.2">
      <c r="A154" s="13" t="s">
        <v>1000</v>
      </c>
      <c r="B154" s="14" t="s">
        <v>912</v>
      </c>
      <c r="C154" s="15" t="s">
        <v>91</v>
      </c>
      <c r="D154" s="53" t="s">
        <v>657</v>
      </c>
      <c r="E154" s="53" t="s">
        <v>657</v>
      </c>
      <c r="F154" s="53" t="s">
        <v>657</v>
      </c>
      <c r="G154" s="53" t="s">
        <v>657</v>
      </c>
      <c r="H154" s="53" t="s">
        <v>657</v>
      </c>
      <c r="I154" s="53" t="s">
        <v>657</v>
      </c>
      <c r="J154" s="21"/>
      <c r="K154" s="33"/>
      <c r="L154" s="38" t="s">
        <v>1306</v>
      </c>
      <c r="M154" s="21"/>
      <c r="N154" s="33"/>
      <c r="O154" s="38" t="s">
        <v>1306</v>
      </c>
      <c r="P154" s="21"/>
      <c r="Q154" s="33"/>
      <c r="R154" s="38" t="s">
        <v>1306</v>
      </c>
      <c r="S154" s="21"/>
      <c r="T154" s="33"/>
      <c r="U154" s="38" t="s">
        <v>1306</v>
      </c>
      <c r="V154" s="21"/>
      <c r="W154" s="33"/>
      <c r="X154" s="38" t="s">
        <v>1306</v>
      </c>
      <c r="Y154" s="21"/>
      <c r="Z154" s="33"/>
      <c r="AA154" s="38" t="s">
        <v>1306</v>
      </c>
      <c r="AB154" s="21"/>
      <c r="AC154" s="33"/>
      <c r="AD154" s="38" t="s">
        <v>1306</v>
      </c>
      <c r="AE154" s="21"/>
      <c r="AF154" s="33"/>
      <c r="AG154" s="38" t="s">
        <v>1306</v>
      </c>
      <c r="AH154" s="21"/>
      <c r="AI154" s="33"/>
      <c r="AJ154" s="38" t="s">
        <v>1306</v>
      </c>
      <c r="AK154" s="21"/>
      <c r="AL154" s="33"/>
      <c r="AM154" s="38" t="s">
        <v>1306</v>
      </c>
      <c r="AN154" s="21"/>
      <c r="AO154" s="33"/>
      <c r="AP154" s="38" t="s">
        <v>1306</v>
      </c>
      <c r="AQ154" s="21"/>
      <c r="AR154" s="33"/>
      <c r="AS154" s="38" t="s">
        <v>1306</v>
      </c>
      <c r="AT154" s="72"/>
      <c r="AU154" s="72"/>
      <c r="AV154" s="16" t="e">
        <f t="shared" si="2"/>
        <v>#VALUE!</v>
      </c>
    </row>
    <row r="155" spans="1:48" ht="12.95" customHeight="1" x14ac:dyDescent="0.2">
      <c r="A155" s="7" t="s">
        <v>1001</v>
      </c>
      <c r="B155" s="8" t="s">
        <v>910</v>
      </c>
      <c r="C155" s="9" t="s">
        <v>428</v>
      </c>
      <c r="D155" s="53" t="s">
        <v>657</v>
      </c>
      <c r="E155" s="53" t="s">
        <v>657</v>
      </c>
      <c r="F155" s="53" t="s">
        <v>657</v>
      </c>
      <c r="G155" s="53" t="s">
        <v>657</v>
      </c>
      <c r="H155" s="53" t="s">
        <v>657</v>
      </c>
      <c r="I155" s="53" t="s">
        <v>657</v>
      </c>
      <c r="J155" s="21"/>
      <c r="K155" s="33"/>
      <c r="L155" s="38" t="s">
        <v>1306</v>
      </c>
      <c r="M155" s="21"/>
      <c r="N155" s="33"/>
      <c r="O155" s="38" t="s">
        <v>1306</v>
      </c>
      <c r="P155" s="21"/>
      <c r="Q155" s="33"/>
      <c r="R155" s="38" t="s">
        <v>1306</v>
      </c>
      <c r="S155" s="21"/>
      <c r="T155" s="33"/>
      <c r="U155" s="38" t="s">
        <v>1306</v>
      </c>
      <c r="V155" s="21"/>
      <c r="W155" s="33"/>
      <c r="X155" s="38" t="s">
        <v>1306</v>
      </c>
      <c r="Y155" s="21"/>
      <c r="Z155" s="33"/>
      <c r="AA155" s="38" t="s">
        <v>1306</v>
      </c>
      <c r="AB155" s="21"/>
      <c r="AC155" s="33"/>
      <c r="AD155" s="38" t="s">
        <v>1306</v>
      </c>
      <c r="AE155" s="21"/>
      <c r="AF155" s="33"/>
      <c r="AG155" s="38" t="s">
        <v>1306</v>
      </c>
      <c r="AH155" s="21"/>
      <c r="AI155" s="33"/>
      <c r="AJ155" s="38" t="s">
        <v>1306</v>
      </c>
      <c r="AK155" s="21"/>
      <c r="AL155" s="33"/>
      <c r="AM155" s="38" t="s">
        <v>1306</v>
      </c>
      <c r="AN155" s="21"/>
      <c r="AO155" s="33"/>
      <c r="AP155" s="38" t="s">
        <v>1306</v>
      </c>
      <c r="AQ155" s="21"/>
      <c r="AR155" s="33"/>
      <c r="AS155" s="38" t="s">
        <v>1306</v>
      </c>
      <c r="AT155" s="72"/>
      <c r="AU155" s="72"/>
      <c r="AV155" s="16" t="e">
        <f t="shared" si="2"/>
        <v>#VALUE!</v>
      </c>
    </row>
    <row r="156" spans="1:48" ht="12.95" customHeight="1" x14ac:dyDescent="0.2">
      <c r="A156" s="7" t="s">
        <v>1002</v>
      </c>
      <c r="B156" s="8" t="s">
        <v>911</v>
      </c>
      <c r="C156" s="9" t="s">
        <v>465</v>
      </c>
      <c r="D156" s="53" t="s">
        <v>657</v>
      </c>
      <c r="E156" s="53" t="s">
        <v>657</v>
      </c>
      <c r="F156" s="53" t="s">
        <v>657</v>
      </c>
      <c r="G156" s="53" t="s">
        <v>657</v>
      </c>
      <c r="H156" s="53" t="s">
        <v>657</v>
      </c>
      <c r="I156" s="53" t="s">
        <v>657</v>
      </c>
      <c r="J156" s="21"/>
      <c r="K156" s="33"/>
      <c r="L156" s="38" t="s">
        <v>1306</v>
      </c>
      <c r="M156" s="21"/>
      <c r="N156" s="33"/>
      <c r="O156" s="38" t="s">
        <v>1306</v>
      </c>
      <c r="P156" s="21"/>
      <c r="Q156" s="33"/>
      <c r="R156" s="38" t="s">
        <v>1306</v>
      </c>
      <c r="S156" s="21"/>
      <c r="T156" s="33"/>
      <c r="U156" s="38" t="s">
        <v>1306</v>
      </c>
      <c r="V156" s="21"/>
      <c r="W156" s="33"/>
      <c r="X156" s="38" t="s">
        <v>1306</v>
      </c>
      <c r="Y156" s="21"/>
      <c r="Z156" s="33"/>
      <c r="AA156" s="38" t="s">
        <v>1306</v>
      </c>
      <c r="AB156" s="21"/>
      <c r="AC156" s="33"/>
      <c r="AD156" s="38" t="s">
        <v>1306</v>
      </c>
      <c r="AE156" s="21"/>
      <c r="AF156" s="33"/>
      <c r="AG156" s="38" t="s">
        <v>1306</v>
      </c>
      <c r="AH156" s="21"/>
      <c r="AI156" s="33"/>
      <c r="AJ156" s="38" t="s">
        <v>1306</v>
      </c>
      <c r="AK156" s="21"/>
      <c r="AL156" s="33"/>
      <c r="AM156" s="38" t="s">
        <v>1306</v>
      </c>
      <c r="AN156" s="21"/>
      <c r="AO156" s="33"/>
      <c r="AP156" s="38" t="s">
        <v>1306</v>
      </c>
      <c r="AQ156" s="21"/>
      <c r="AR156" s="33"/>
      <c r="AS156" s="38" t="s">
        <v>1306</v>
      </c>
      <c r="AT156" s="72"/>
      <c r="AU156" s="72"/>
      <c r="AV156" s="16" t="e">
        <f t="shared" si="2"/>
        <v>#VALUE!</v>
      </c>
    </row>
    <row r="157" spans="1:48" ht="12.95" customHeight="1" x14ac:dyDescent="0.2">
      <c r="A157" s="7" t="s">
        <v>1003</v>
      </c>
      <c r="B157" s="8" t="s">
        <v>920</v>
      </c>
      <c r="C157" s="10" t="s">
        <v>299</v>
      </c>
      <c r="D157" s="53" t="s">
        <v>657</v>
      </c>
      <c r="E157" s="53" t="s">
        <v>657</v>
      </c>
      <c r="F157" s="53" t="s">
        <v>657</v>
      </c>
      <c r="G157" s="53" t="s">
        <v>657</v>
      </c>
      <c r="H157" s="53" t="s">
        <v>657</v>
      </c>
      <c r="I157" s="53" t="s">
        <v>657</v>
      </c>
      <c r="J157" s="21"/>
      <c r="K157" s="33"/>
      <c r="L157" s="38" t="s">
        <v>1306</v>
      </c>
      <c r="M157" s="21"/>
      <c r="N157" s="33"/>
      <c r="O157" s="38" t="s">
        <v>1306</v>
      </c>
      <c r="P157" s="21"/>
      <c r="Q157" s="33"/>
      <c r="R157" s="38" t="s">
        <v>1306</v>
      </c>
      <c r="S157" s="21"/>
      <c r="T157" s="33"/>
      <c r="U157" s="38" t="s">
        <v>1306</v>
      </c>
      <c r="V157" s="21"/>
      <c r="W157" s="33"/>
      <c r="X157" s="38" t="s">
        <v>1306</v>
      </c>
      <c r="Y157" s="21"/>
      <c r="Z157" s="33"/>
      <c r="AA157" s="38" t="s">
        <v>1306</v>
      </c>
      <c r="AB157" s="21"/>
      <c r="AC157" s="33"/>
      <c r="AD157" s="38" t="s">
        <v>1306</v>
      </c>
      <c r="AE157" s="21"/>
      <c r="AF157" s="33"/>
      <c r="AG157" s="38" t="s">
        <v>1306</v>
      </c>
      <c r="AH157" s="21"/>
      <c r="AI157" s="33"/>
      <c r="AJ157" s="38" t="s">
        <v>1306</v>
      </c>
      <c r="AK157" s="21"/>
      <c r="AL157" s="33"/>
      <c r="AM157" s="38" t="s">
        <v>1306</v>
      </c>
      <c r="AN157" s="21"/>
      <c r="AO157" s="33"/>
      <c r="AP157" s="38" t="s">
        <v>1306</v>
      </c>
      <c r="AQ157" s="21"/>
      <c r="AR157" s="33"/>
      <c r="AS157" s="38" t="s">
        <v>1306</v>
      </c>
      <c r="AT157" s="72"/>
      <c r="AU157" s="72"/>
      <c r="AV157" s="16" t="e">
        <f t="shared" si="2"/>
        <v>#VALUE!</v>
      </c>
    </row>
    <row r="158" spans="1:48" ht="12.95" customHeight="1" x14ac:dyDescent="0.2">
      <c r="A158" s="7" t="s">
        <v>1004</v>
      </c>
      <c r="B158" s="8" t="s">
        <v>907</v>
      </c>
      <c r="C158" s="9" t="s">
        <v>365</v>
      </c>
      <c r="D158" s="53" t="s">
        <v>657</v>
      </c>
      <c r="E158" s="53" t="s">
        <v>657</v>
      </c>
      <c r="F158" s="53" t="s">
        <v>657</v>
      </c>
      <c r="G158" s="53" t="s">
        <v>657</v>
      </c>
      <c r="H158" s="53" t="s">
        <v>657</v>
      </c>
      <c r="I158" s="53" t="s">
        <v>657</v>
      </c>
      <c r="J158" s="21"/>
      <c r="K158" s="33"/>
      <c r="L158" s="38" t="s">
        <v>1306</v>
      </c>
      <c r="M158" s="21"/>
      <c r="N158" s="33"/>
      <c r="O158" s="38" t="s">
        <v>1306</v>
      </c>
      <c r="P158" s="21"/>
      <c r="Q158" s="33"/>
      <c r="R158" s="38" t="s">
        <v>1306</v>
      </c>
      <c r="S158" s="21"/>
      <c r="T158" s="33"/>
      <c r="U158" s="38" t="s">
        <v>1306</v>
      </c>
      <c r="V158" s="21"/>
      <c r="W158" s="33"/>
      <c r="X158" s="38" t="s">
        <v>1306</v>
      </c>
      <c r="Y158" s="21"/>
      <c r="Z158" s="33"/>
      <c r="AA158" s="38" t="s">
        <v>1306</v>
      </c>
      <c r="AB158" s="21"/>
      <c r="AC158" s="33"/>
      <c r="AD158" s="38" t="s">
        <v>1306</v>
      </c>
      <c r="AE158" s="21"/>
      <c r="AF158" s="33"/>
      <c r="AG158" s="38" t="s">
        <v>1306</v>
      </c>
      <c r="AH158" s="21"/>
      <c r="AI158" s="33"/>
      <c r="AJ158" s="38" t="s">
        <v>1306</v>
      </c>
      <c r="AK158" s="21"/>
      <c r="AL158" s="33"/>
      <c r="AM158" s="38" t="s">
        <v>1306</v>
      </c>
      <c r="AN158" s="21"/>
      <c r="AO158" s="33"/>
      <c r="AP158" s="38" t="s">
        <v>1306</v>
      </c>
      <c r="AQ158" s="21"/>
      <c r="AR158" s="33"/>
      <c r="AS158" s="38" t="s">
        <v>1306</v>
      </c>
      <c r="AT158" s="72"/>
      <c r="AU158" s="72"/>
      <c r="AV158" s="16" t="e">
        <f t="shared" si="2"/>
        <v>#VALUE!</v>
      </c>
    </row>
    <row r="159" spans="1:48" ht="12.95" customHeight="1" x14ac:dyDescent="0.2">
      <c r="A159" s="7" t="s">
        <v>1005</v>
      </c>
      <c r="B159" s="8" t="s">
        <v>906</v>
      </c>
      <c r="C159" s="10" t="s">
        <v>17</v>
      </c>
      <c r="D159" s="53" t="s">
        <v>657</v>
      </c>
      <c r="E159" s="53" t="s">
        <v>657</v>
      </c>
      <c r="F159" s="53" t="s">
        <v>657</v>
      </c>
      <c r="G159" s="53" t="s">
        <v>657</v>
      </c>
      <c r="H159" s="53" t="s">
        <v>657</v>
      </c>
      <c r="I159" s="53" t="s">
        <v>657</v>
      </c>
      <c r="J159" s="21"/>
      <c r="K159" s="33"/>
      <c r="L159" s="38" t="s">
        <v>1306</v>
      </c>
      <c r="M159" s="21"/>
      <c r="N159" s="33"/>
      <c r="O159" s="38" t="s">
        <v>1306</v>
      </c>
      <c r="P159" s="21"/>
      <c r="Q159" s="33"/>
      <c r="R159" s="38" t="s">
        <v>1306</v>
      </c>
      <c r="S159" s="21"/>
      <c r="T159" s="33"/>
      <c r="U159" s="38" t="s">
        <v>1306</v>
      </c>
      <c r="V159" s="21"/>
      <c r="W159" s="33"/>
      <c r="X159" s="38" t="s">
        <v>1306</v>
      </c>
      <c r="Y159" s="21"/>
      <c r="Z159" s="33"/>
      <c r="AA159" s="38" t="s">
        <v>1306</v>
      </c>
      <c r="AB159" s="21"/>
      <c r="AC159" s="33"/>
      <c r="AD159" s="38" t="s">
        <v>1306</v>
      </c>
      <c r="AE159" s="21"/>
      <c r="AF159" s="33"/>
      <c r="AG159" s="38" t="s">
        <v>1306</v>
      </c>
      <c r="AH159" s="21"/>
      <c r="AI159" s="33"/>
      <c r="AJ159" s="38" t="s">
        <v>1306</v>
      </c>
      <c r="AK159" s="21"/>
      <c r="AL159" s="33"/>
      <c r="AM159" s="38" t="s">
        <v>1306</v>
      </c>
      <c r="AN159" s="21"/>
      <c r="AO159" s="33"/>
      <c r="AP159" s="38" t="s">
        <v>1306</v>
      </c>
      <c r="AQ159" s="21"/>
      <c r="AR159" s="33"/>
      <c r="AS159" s="38" t="s">
        <v>1306</v>
      </c>
      <c r="AT159" s="72"/>
      <c r="AU159" s="72"/>
      <c r="AV159" s="16" t="e">
        <f t="shared" si="2"/>
        <v>#VALUE!</v>
      </c>
    </row>
    <row r="160" spans="1:48" ht="12.95" customHeight="1" x14ac:dyDescent="0.2">
      <c r="A160" s="7" t="s">
        <v>1006</v>
      </c>
      <c r="B160" s="8" t="s">
        <v>918</v>
      </c>
      <c r="C160" s="10" t="s">
        <v>255</v>
      </c>
      <c r="D160" s="21" t="s">
        <v>694</v>
      </c>
      <c r="E160" s="20" t="s">
        <v>743</v>
      </c>
      <c r="F160" s="22"/>
      <c r="G160" s="10">
        <v>1</v>
      </c>
      <c r="H160" s="27">
        <v>2500</v>
      </c>
      <c r="I160" s="98"/>
      <c r="J160" s="37"/>
      <c r="K160" s="31" t="s">
        <v>1309</v>
      </c>
      <c r="L160" s="38" t="s">
        <v>1306</v>
      </c>
      <c r="M160" s="37"/>
      <c r="N160" s="31" t="s">
        <v>1309</v>
      </c>
      <c r="O160" s="38" t="s">
        <v>1306</v>
      </c>
      <c r="P160" s="37"/>
      <c r="Q160" s="31" t="s">
        <v>1309</v>
      </c>
      <c r="R160" s="38" t="s">
        <v>1306</v>
      </c>
      <c r="S160" s="37"/>
      <c r="T160" s="31" t="s">
        <v>1309</v>
      </c>
      <c r="U160" s="38" t="s">
        <v>1306</v>
      </c>
      <c r="V160" s="37"/>
      <c r="W160" s="31" t="s">
        <v>1309</v>
      </c>
      <c r="X160" s="38" t="s">
        <v>1306</v>
      </c>
      <c r="Y160" s="37"/>
      <c r="Z160" s="31" t="s">
        <v>1309</v>
      </c>
      <c r="AA160" s="38" t="s">
        <v>1306</v>
      </c>
      <c r="AB160" s="37"/>
      <c r="AC160" s="31" t="s">
        <v>1309</v>
      </c>
      <c r="AD160" s="38" t="s">
        <v>1306</v>
      </c>
      <c r="AE160" s="37"/>
      <c r="AF160" s="31" t="s">
        <v>1309</v>
      </c>
      <c r="AG160" s="38" t="s">
        <v>1306</v>
      </c>
      <c r="AH160" s="37"/>
      <c r="AI160" s="31" t="s">
        <v>1309</v>
      </c>
      <c r="AJ160" s="38" t="s">
        <v>1306</v>
      </c>
      <c r="AK160" s="37"/>
      <c r="AL160" s="31" t="s">
        <v>1309</v>
      </c>
      <c r="AM160" s="38" t="s">
        <v>1306</v>
      </c>
      <c r="AN160" s="37"/>
      <c r="AO160" s="31" t="s">
        <v>1309</v>
      </c>
      <c r="AP160" s="38" t="s">
        <v>1306</v>
      </c>
      <c r="AQ160" s="37"/>
      <c r="AR160" s="31" t="s">
        <v>1309</v>
      </c>
      <c r="AS160" s="38" t="s">
        <v>1306</v>
      </c>
      <c r="AT160" s="39"/>
      <c r="AU160" s="196"/>
      <c r="AV160" s="183">
        <f t="shared" si="2"/>
        <v>0</v>
      </c>
    </row>
    <row r="161" spans="1:48" ht="12.95" customHeight="1" x14ac:dyDescent="0.2">
      <c r="A161" s="7" t="s">
        <v>1007</v>
      </c>
      <c r="B161" s="8" t="s">
        <v>907</v>
      </c>
      <c r="C161" s="10" t="s">
        <v>208</v>
      </c>
      <c r="D161" s="53" t="s">
        <v>657</v>
      </c>
      <c r="E161" s="53" t="s">
        <v>657</v>
      </c>
      <c r="F161" s="53" t="s">
        <v>657</v>
      </c>
      <c r="G161" s="53" t="s">
        <v>657</v>
      </c>
      <c r="H161" s="53" t="s">
        <v>657</v>
      </c>
      <c r="I161" s="53" t="s">
        <v>657</v>
      </c>
      <c r="J161" s="21"/>
      <c r="K161" s="33"/>
      <c r="L161" s="38" t="s">
        <v>1306</v>
      </c>
      <c r="M161" s="21"/>
      <c r="N161" s="33"/>
      <c r="O161" s="38" t="s">
        <v>1306</v>
      </c>
      <c r="P161" s="21"/>
      <c r="Q161" s="33"/>
      <c r="R161" s="38" t="s">
        <v>1306</v>
      </c>
      <c r="S161" s="21"/>
      <c r="T161" s="33"/>
      <c r="U161" s="38" t="s">
        <v>1306</v>
      </c>
      <c r="V161" s="21"/>
      <c r="W161" s="33"/>
      <c r="X161" s="38" t="s">
        <v>1306</v>
      </c>
      <c r="Y161" s="21"/>
      <c r="Z161" s="33"/>
      <c r="AA161" s="38" t="s">
        <v>1306</v>
      </c>
      <c r="AB161" s="21"/>
      <c r="AC161" s="33"/>
      <c r="AD161" s="38" t="s">
        <v>1306</v>
      </c>
      <c r="AE161" s="21"/>
      <c r="AF161" s="33"/>
      <c r="AG161" s="38" t="s">
        <v>1306</v>
      </c>
      <c r="AH161" s="21"/>
      <c r="AI161" s="33"/>
      <c r="AJ161" s="38" t="s">
        <v>1306</v>
      </c>
      <c r="AK161" s="21"/>
      <c r="AL161" s="33"/>
      <c r="AM161" s="38" t="s">
        <v>1306</v>
      </c>
      <c r="AN161" s="21"/>
      <c r="AO161" s="33"/>
      <c r="AP161" s="38" t="s">
        <v>1306</v>
      </c>
      <c r="AQ161" s="21"/>
      <c r="AR161" s="33"/>
      <c r="AS161" s="38" t="s">
        <v>1306</v>
      </c>
      <c r="AT161" s="72"/>
      <c r="AU161" s="72"/>
      <c r="AV161" s="16" t="e">
        <f t="shared" si="2"/>
        <v>#VALUE!</v>
      </c>
    </row>
    <row r="162" spans="1:48" ht="12.95" customHeight="1" x14ac:dyDescent="0.2">
      <c r="A162" s="7" t="s">
        <v>102</v>
      </c>
      <c r="B162" s="8" t="s">
        <v>920</v>
      </c>
      <c r="C162" s="10" t="s">
        <v>103</v>
      </c>
      <c r="D162" s="53" t="s">
        <v>657</v>
      </c>
      <c r="E162" s="53" t="s">
        <v>657</v>
      </c>
      <c r="F162" s="53" t="s">
        <v>657</v>
      </c>
      <c r="G162" s="53" t="s">
        <v>657</v>
      </c>
      <c r="H162" s="53" t="s">
        <v>657</v>
      </c>
      <c r="I162" s="53" t="s">
        <v>657</v>
      </c>
      <c r="J162" s="21"/>
      <c r="K162" s="33"/>
      <c r="L162" s="38" t="s">
        <v>1306</v>
      </c>
      <c r="M162" s="21"/>
      <c r="N162" s="33"/>
      <c r="O162" s="38" t="s">
        <v>1306</v>
      </c>
      <c r="P162" s="21"/>
      <c r="Q162" s="33"/>
      <c r="R162" s="38" t="s">
        <v>1306</v>
      </c>
      <c r="S162" s="21"/>
      <c r="T162" s="33"/>
      <c r="U162" s="38" t="s">
        <v>1306</v>
      </c>
      <c r="V162" s="21"/>
      <c r="W162" s="33"/>
      <c r="X162" s="38" t="s">
        <v>1306</v>
      </c>
      <c r="Y162" s="21"/>
      <c r="Z162" s="33"/>
      <c r="AA162" s="38" t="s">
        <v>1306</v>
      </c>
      <c r="AB162" s="21"/>
      <c r="AC162" s="33"/>
      <c r="AD162" s="38" t="s">
        <v>1306</v>
      </c>
      <c r="AE162" s="21"/>
      <c r="AF162" s="33"/>
      <c r="AG162" s="38" t="s">
        <v>1306</v>
      </c>
      <c r="AH162" s="21"/>
      <c r="AI162" s="33"/>
      <c r="AJ162" s="38" t="s">
        <v>1306</v>
      </c>
      <c r="AK162" s="21"/>
      <c r="AL162" s="33"/>
      <c r="AM162" s="38" t="s">
        <v>1306</v>
      </c>
      <c r="AN162" s="21"/>
      <c r="AO162" s="33"/>
      <c r="AP162" s="38" t="s">
        <v>1306</v>
      </c>
      <c r="AQ162" s="21"/>
      <c r="AR162" s="33"/>
      <c r="AS162" s="38" t="s">
        <v>1306</v>
      </c>
      <c r="AT162" s="72"/>
      <c r="AU162" s="72"/>
      <c r="AV162" s="16" t="e">
        <f t="shared" si="2"/>
        <v>#VALUE!</v>
      </c>
    </row>
    <row r="163" spans="1:48" ht="12.95" customHeight="1" x14ac:dyDescent="0.2">
      <c r="A163" s="7" t="s">
        <v>270</v>
      </c>
      <c r="B163" s="8" t="s">
        <v>915</v>
      </c>
      <c r="C163" s="10" t="s">
        <v>271</v>
      </c>
      <c r="D163" s="53" t="s">
        <v>657</v>
      </c>
      <c r="E163" s="53" t="s">
        <v>657</v>
      </c>
      <c r="F163" s="53" t="s">
        <v>657</v>
      </c>
      <c r="G163" s="53" t="s">
        <v>657</v>
      </c>
      <c r="H163" s="53" t="s">
        <v>657</v>
      </c>
      <c r="I163" s="53" t="s">
        <v>657</v>
      </c>
      <c r="J163" s="21"/>
      <c r="K163" s="33"/>
      <c r="L163" s="38" t="s">
        <v>1306</v>
      </c>
      <c r="M163" s="21"/>
      <c r="N163" s="33"/>
      <c r="O163" s="38" t="s">
        <v>1306</v>
      </c>
      <c r="P163" s="21"/>
      <c r="Q163" s="33"/>
      <c r="R163" s="38" t="s">
        <v>1306</v>
      </c>
      <c r="S163" s="21"/>
      <c r="T163" s="33"/>
      <c r="U163" s="38" t="s">
        <v>1306</v>
      </c>
      <c r="V163" s="21"/>
      <c r="W163" s="33"/>
      <c r="X163" s="38" t="s">
        <v>1306</v>
      </c>
      <c r="Y163" s="21"/>
      <c r="Z163" s="33"/>
      <c r="AA163" s="38" t="s">
        <v>1306</v>
      </c>
      <c r="AB163" s="21"/>
      <c r="AC163" s="33"/>
      <c r="AD163" s="38" t="s">
        <v>1306</v>
      </c>
      <c r="AE163" s="21"/>
      <c r="AF163" s="33"/>
      <c r="AG163" s="38" t="s">
        <v>1306</v>
      </c>
      <c r="AH163" s="21"/>
      <c r="AI163" s="33"/>
      <c r="AJ163" s="38" t="s">
        <v>1306</v>
      </c>
      <c r="AK163" s="21"/>
      <c r="AL163" s="33"/>
      <c r="AM163" s="38" t="s">
        <v>1306</v>
      </c>
      <c r="AN163" s="21"/>
      <c r="AO163" s="33"/>
      <c r="AP163" s="38" t="s">
        <v>1306</v>
      </c>
      <c r="AQ163" s="21"/>
      <c r="AR163" s="33"/>
      <c r="AS163" s="38" t="s">
        <v>1306</v>
      </c>
      <c r="AT163" s="72"/>
      <c r="AU163" s="72"/>
      <c r="AV163" s="16" t="e">
        <f t="shared" si="2"/>
        <v>#VALUE!</v>
      </c>
    </row>
    <row r="164" spans="1:48" ht="12.95" customHeight="1" x14ac:dyDescent="0.2">
      <c r="A164" s="7" t="s">
        <v>627</v>
      </c>
      <c r="B164" s="8" t="s">
        <v>911</v>
      </c>
      <c r="C164" s="9" t="s">
        <v>628</v>
      </c>
      <c r="D164" s="53" t="s">
        <v>657</v>
      </c>
      <c r="E164" s="53" t="s">
        <v>657</v>
      </c>
      <c r="F164" s="53" t="s">
        <v>657</v>
      </c>
      <c r="G164" s="53" t="s">
        <v>657</v>
      </c>
      <c r="H164" s="53" t="s">
        <v>657</v>
      </c>
      <c r="I164" s="53" t="s">
        <v>657</v>
      </c>
      <c r="J164" s="21"/>
      <c r="K164" s="33"/>
      <c r="L164" s="38" t="s">
        <v>1306</v>
      </c>
      <c r="M164" s="21"/>
      <c r="N164" s="33"/>
      <c r="O164" s="38" t="s">
        <v>1306</v>
      </c>
      <c r="P164" s="21"/>
      <c r="Q164" s="33"/>
      <c r="R164" s="38" t="s">
        <v>1306</v>
      </c>
      <c r="S164" s="21"/>
      <c r="T164" s="33"/>
      <c r="U164" s="38" t="s">
        <v>1306</v>
      </c>
      <c r="V164" s="21"/>
      <c r="W164" s="33"/>
      <c r="X164" s="38" t="s">
        <v>1306</v>
      </c>
      <c r="Y164" s="21"/>
      <c r="Z164" s="33"/>
      <c r="AA164" s="38" t="s">
        <v>1306</v>
      </c>
      <c r="AB164" s="21"/>
      <c r="AC164" s="33"/>
      <c r="AD164" s="38" t="s">
        <v>1306</v>
      </c>
      <c r="AE164" s="21"/>
      <c r="AF164" s="33"/>
      <c r="AG164" s="38" t="s">
        <v>1306</v>
      </c>
      <c r="AH164" s="21"/>
      <c r="AI164" s="33"/>
      <c r="AJ164" s="38" t="s">
        <v>1306</v>
      </c>
      <c r="AK164" s="21"/>
      <c r="AL164" s="33"/>
      <c r="AM164" s="38" t="s">
        <v>1306</v>
      </c>
      <c r="AN164" s="21"/>
      <c r="AO164" s="33"/>
      <c r="AP164" s="38" t="s">
        <v>1306</v>
      </c>
      <c r="AQ164" s="21"/>
      <c r="AR164" s="33"/>
      <c r="AS164" s="38" t="s">
        <v>1306</v>
      </c>
      <c r="AT164" s="72"/>
      <c r="AU164" s="72"/>
      <c r="AV164" s="16" t="e">
        <f t="shared" si="2"/>
        <v>#VALUE!</v>
      </c>
    </row>
    <row r="165" spans="1:48" ht="12.95" customHeight="1" x14ac:dyDescent="0.2">
      <c r="A165" s="7" t="s">
        <v>929</v>
      </c>
      <c r="B165" s="8" t="s">
        <v>907</v>
      </c>
      <c r="C165" s="9" t="s">
        <v>578</v>
      </c>
      <c r="D165" s="21" t="s">
        <v>695</v>
      </c>
      <c r="E165" s="109" t="s">
        <v>744</v>
      </c>
      <c r="F165" s="22"/>
      <c r="G165" s="10">
        <v>1</v>
      </c>
      <c r="H165" s="27">
        <v>2500</v>
      </c>
      <c r="I165" s="98"/>
      <c r="J165" s="37"/>
      <c r="K165" s="31" t="s">
        <v>1309</v>
      </c>
      <c r="L165" s="38" t="s">
        <v>1306</v>
      </c>
      <c r="M165" s="37"/>
      <c r="N165" s="31" t="s">
        <v>1309</v>
      </c>
      <c r="O165" s="38" t="s">
        <v>1306</v>
      </c>
      <c r="P165" s="37"/>
      <c r="Q165" s="31" t="s">
        <v>1309</v>
      </c>
      <c r="R165" s="38" t="s">
        <v>1306</v>
      </c>
      <c r="S165" s="37"/>
      <c r="T165" s="31" t="s">
        <v>1309</v>
      </c>
      <c r="U165" s="38" t="s">
        <v>1306</v>
      </c>
      <c r="V165" s="37"/>
      <c r="W165" s="31" t="s">
        <v>1309</v>
      </c>
      <c r="X165" s="38" t="s">
        <v>1306</v>
      </c>
      <c r="Y165" s="37"/>
      <c r="Z165" s="31" t="s">
        <v>1309</v>
      </c>
      <c r="AA165" s="38" t="s">
        <v>1306</v>
      </c>
      <c r="AB165" s="37"/>
      <c r="AC165" s="31" t="s">
        <v>1309</v>
      </c>
      <c r="AD165" s="38" t="s">
        <v>1306</v>
      </c>
      <c r="AE165" s="37"/>
      <c r="AF165" s="31" t="s">
        <v>1309</v>
      </c>
      <c r="AG165" s="38" t="s">
        <v>1306</v>
      </c>
      <c r="AH165" s="37"/>
      <c r="AI165" s="31" t="s">
        <v>1309</v>
      </c>
      <c r="AJ165" s="38" t="s">
        <v>1306</v>
      </c>
      <c r="AK165" s="37"/>
      <c r="AL165" s="31" t="s">
        <v>1309</v>
      </c>
      <c r="AM165" s="38" t="s">
        <v>1306</v>
      </c>
      <c r="AN165" s="37"/>
      <c r="AO165" s="31" t="s">
        <v>1309</v>
      </c>
      <c r="AP165" s="38" t="s">
        <v>1306</v>
      </c>
      <c r="AQ165" s="37"/>
      <c r="AR165" s="31" t="s">
        <v>1309</v>
      </c>
      <c r="AS165" s="38" t="s">
        <v>1306</v>
      </c>
      <c r="AT165" s="39"/>
      <c r="AU165" s="196"/>
      <c r="AV165" s="183">
        <f t="shared" si="2"/>
        <v>0</v>
      </c>
    </row>
    <row r="166" spans="1:48" ht="12.95" customHeight="1" x14ac:dyDescent="0.2">
      <c r="A166" s="7" t="s">
        <v>165</v>
      </c>
      <c r="B166" s="8" t="s">
        <v>918</v>
      </c>
      <c r="C166" s="10" t="s">
        <v>166</v>
      </c>
      <c r="D166" s="53" t="s">
        <v>657</v>
      </c>
      <c r="E166" s="53" t="s">
        <v>657</v>
      </c>
      <c r="F166" s="53" t="s">
        <v>657</v>
      </c>
      <c r="G166" s="53" t="s">
        <v>657</v>
      </c>
      <c r="H166" s="53" t="s">
        <v>657</v>
      </c>
      <c r="I166" s="53" t="s">
        <v>657</v>
      </c>
      <c r="J166" s="21"/>
      <c r="K166" s="33"/>
      <c r="L166" s="38" t="s">
        <v>1306</v>
      </c>
      <c r="M166" s="21"/>
      <c r="N166" s="33"/>
      <c r="O166" s="38" t="s">
        <v>1306</v>
      </c>
      <c r="P166" s="21"/>
      <c r="Q166" s="33"/>
      <c r="R166" s="38" t="s">
        <v>1306</v>
      </c>
      <c r="S166" s="21"/>
      <c r="T166" s="33"/>
      <c r="U166" s="38" t="s">
        <v>1306</v>
      </c>
      <c r="V166" s="21"/>
      <c r="W166" s="33"/>
      <c r="X166" s="38" t="s">
        <v>1306</v>
      </c>
      <c r="Y166" s="21"/>
      <c r="Z166" s="33"/>
      <c r="AA166" s="38" t="s">
        <v>1306</v>
      </c>
      <c r="AB166" s="21"/>
      <c r="AC166" s="33"/>
      <c r="AD166" s="38" t="s">
        <v>1306</v>
      </c>
      <c r="AE166" s="21"/>
      <c r="AF166" s="33"/>
      <c r="AG166" s="38" t="s">
        <v>1306</v>
      </c>
      <c r="AH166" s="21"/>
      <c r="AI166" s="33"/>
      <c r="AJ166" s="38" t="s">
        <v>1306</v>
      </c>
      <c r="AK166" s="21"/>
      <c r="AL166" s="33"/>
      <c r="AM166" s="38" t="s">
        <v>1306</v>
      </c>
      <c r="AN166" s="21"/>
      <c r="AO166" s="33"/>
      <c r="AP166" s="38" t="s">
        <v>1306</v>
      </c>
      <c r="AQ166" s="21"/>
      <c r="AR166" s="33"/>
      <c r="AS166" s="38" t="s">
        <v>1306</v>
      </c>
      <c r="AT166" s="72"/>
      <c r="AU166" s="72"/>
      <c r="AV166" s="16" t="e">
        <f t="shared" si="2"/>
        <v>#VALUE!</v>
      </c>
    </row>
    <row r="167" spans="1:48" ht="12.95" customHeight="1" x14ac:dyDescent="0.2">
      <c r="A167" s="7" t="s">
        <v>930</v>
      </c>
      <c r="B167" s="8" t="s">
        <v>907</v>
      </c>
      <c r="C167" s="9" t="s">
        <v>586</v>
      </c>
      <c r="D167" s="53" t="s">
        <v>657</v>
      </c>
      <c r="E167" s="53" t="s">
        <v>657</v>
      </c>
      <c r="F167" s="53" t="s">
        <v>657</v>
      </c>
      <c r="G167" s="53" t="s">
        <v>657</v>
      </c>
      <c r="H167" s="53" t="s">
        <v>657</v>
      </c>
      <c r="I167" s="53" t="s">
        <v>657</v>
      </c>
      <c r="J167" s="21"/>
      <c r="K167" s="33"/>
      <c r="L167" s="38" t="s">
        <v>1306</v>
      </c>
      <c r="M167" s="21"/>
      <c r="N167" s="33"/>
      <c r="O167" s="38" t="s">
        <v>1306</v>
      </c>
      <c r="P167" s="21"/>
      <c r="Q167" s="33"/>
      <c r="R167" s="38" t="s">
        <v>1306</v>
      </c>
      <c r="S167" s="21"/>
      <c r="T167" s="33"/>
      <c r="U167" s="38" t="s">
        <v>1306</v>
      </c>
      <c r="V167" s="21"/>
      <c r="W167" s="33"/>
      <c r="X167" s="38" t="s">
        <v>1306</v>
      </c>
      <c r="Y167" s="21"/>
      <c r="Z167" s="33"/>
      <c r="AA167" s="38" t="s">
        <v>1306</v>
      </c>
      <c r="AB167" s="21"/>
      <c r="AC167" s="33"/>
      <c r="AD167" s="38" t="s">
        <v>1306</v>
      </c>
      <c r="AE167" s="21"/>
      <c r="AF167" s="33"/>
      <c r="AG167" s="38" t="s">
        <v>1306</v>
      </c>
      <c r="AH167" s="21"/>
      <c r="AI167" s="33"/>
      <c r="AJ167" s="38" t="s">
        <v>1306</v>
      </c>
      <c r="AK167" s="21"/>
      <c r="AL167" s="33"/>
      <c r="AM167" s="38" t="s">
        <v>1306</v>
      </c>
      <c r="AN167" s="21"/>
      <c r="AO167" s="33"/>
      <c r="AP167" s="38" t="s">
        <v>1306</v>
      </c>
      <c r="AQ167" s="21"/>
      <c r="AR167" s="33"/>
      <c r="AS167" s="38" t="s">
        <v>1306</v>
      </c>
      <c r="AT167" s="72"/>
      <c r="AU167" s="72"/>
      <c r="AV167" s="16" t="e">
        <f t="shared" si="2"/>
        <v>#VALUE!</v>
      </c>
    </row>
    <row r="168" spans="1:48" ht="12.95" customHeight="1" x14ac:dyDescent="0.2">
      <c r="A168" s="7" t="s">
        <v>126</v>
      </c>
      <c r="B168" s="8" t="s">
        <v>910</v>
      </c>
      <c r="C168" s="10" t="s">
        <v>127</v>
      </c>
      <c r="D168" s="21" t="s">
        <v>771</v>
      </c>
      <c r="E168" s="20" t="s">
        <v>745</v>
      </c>
      <c r="F168" s="22"/>
      <c r="G168" s="10">
        <v>1</v>
      </c>
      <c r="H168" s="27">
        <v>2500</v>
      </c>
      <c r="I168" s="98"/>
      <c r="J168" s="37"/>
      <c r="K168" s="31" t="s">
        <v>1309</v>
      </c>
      <c r="L168" s="38" t="s">
        <v>1306</v>
      </c>
      <c r="M168" s="37"/>
      <c r="N168" s="31" t="s">
        <v>1309</v>
      </c>
      <c r="O168" s="38" t="s">
        <v>1306</v>
      </c>
      <c r="P168" s="37"/>
      <c r="Q168" s="31" t="s">
        <v>1309</v>
      </c>
      <c r="R168" s="38" t="s">
        <v>1306</v>
      </c>
      <c r="S168" s="37"/>
      <c r="T168" s="31" t="s">
        <v>1309</v>
      </c>
      <c r="U168" s="38" t="s">
        <v>1306</v>
      </c>
      <c r="V168" s="37"/>
      <c r="W168" s="31" t="s">
        <v>1309</v>
      </c>
      <c r="X168" s="38" t="s">
        <v>1306</v>
      </c>
      <c r="Y168" s="37"/>
      <c r="Z168" s="31" t="s">
        <v>1309</v>
      </c>
      <c r="AA168" s="38" t="s">
        <v>1306</v>
      </c>
      <c r="AB168" s="37"/>
      <c r="AC168" s="31" t="s">
        <v>1309</v>
      </c>
      <c r="AD168" s="38" t="s">
        <v>1306</v>
      </c>
      <c r="AE168" s="37"/>
      <c r="AF168" s="31" t="s">
        <v>1309</v>
      </c>
      <c r="AG168" s="38" t="s">
        <v>1306</v>
      </c>
      <c r="AH168" s="37"/>
      <c r="AI168" s="31" t="s">
        <v>1309</v>
      </c>
      <c r="AJ168" s="38" t="s">
        <v>1306</v>
      </c>
      <c r="AK168" s="37"/>
      <c r="AL168" s="31" t="s">
        <v>1309</v>
      </c>
      <c r="AM168" s="38" t="s">
        <v>1306</v>
      </c>
      <c r="AN168" s="37"/>
      <c r="AO168" s="31" t="s">
        <v>1309</v>
      </c>
      <c r="AP168" s="38" t="s">
        <v>1306</v>
      </c>
      <c r="AQ168" s="37"/>
      <c r="AR168" s="31" t="s">
        <v>1309</v>
      </c>
      <c r="AS168" s="38" t="s">
        <v>1306</v>
      </c>
      <c r="AT168" s="39"/>
      <c r="AU168" s="196"/>
      <c r="AV168" s="183">
        <f t="shared" si="2"/>
        <v>0</v>
      </c>
    </row>
    <row r="169" spans="1:48" ht="12.95" customHeight="1" x14ac:dyDescent="0.2">
      <c r="A169" s="7" t="s">
        <v>44</v>
      </c>
      <c r="B169" s="8" t="s">
        <v>917</v>
      </c>
      <c r="C169" s="10" t="s">
        <v>45</v>
      </c>
      <c r="D169" s="53" t="s">
        <v>657</v>
      </c>
      <c r="E169" s="53" t="s">
        <v>657</v>
      </c>
      <c r="F169" s="53" t="s">
        <v>657</v>
      </c>
      <c r="G169" s="53" t="s">
        <v>657</v>
      </c>
      <c r="H169" s="53" t="s">
        <v>657</v>
      </c>
      <c r="I169" s="53" t="s">
        <v>657</v>
      </c>
      <c r="J169" s="21"/>
      <c r="K169" s="33"/>
      <c r="L169" s="38" t="s">
        <v>1306</v>
      </c>
      <c r="M169" s="21"/>
      <c r="N169" s="33"/>
      <c r="O169" s="38" t="s">
        <v>1306</v>
      </c>
      <c r="P169" s="21"/>
      <c r="Q169" s="33"/>
      <c r="R169" s="38" t="s">
        <v>1306</v>
      </c>
      <c r="S169" s="21"/>
      <c r="T169" s="33"/>
      <c r="U169" s="38" t="s">
        <v>1306</v>
      </c>
      <c r="V169" s="21"/>
      <c r="W169" s="33"/>
      <c r="X169" s="38" t="s">
        <v>1306</v>
      </c>
      <c r="Y169" s="21"/>
      <c r="Z169" s="33"/>
      <c r="AA169" s="38" t="s">
        <v>1306</v>
      </c>
      <c r="AB169" s="21"/>
      <c r="AC169" s="33"/>
      <c r="AD169" s="38" t="s">
        <v>1306</v>
      </c>
      <c r="AE169" s="21"/>
      <c r="AF169" s="33"/>
      <c r="AG169" s="38" t="s">
        <v>1306</v>
      </c>
      <c r="AH169" s="21"/>
      <c r="AI169" s="33"/>
      <c r="AJ169" s="38" t="s">
        <v>1306</v>
      </c>
      <c r="AK169" s="21"/>
      <c r="AL169" s="33"/>
      <c r="AM169" s="38" t="s">
        <v>1306</v>
      </c>
      <c r="AN169" s="21"/>
      <c r="AO169" s="33"/>
      <c r="AP169" s="38" t="s">
        <v>1306</v>
      </c>
      <c r="AQ169" s="21"/>
      <c r="AR169" s="33"/>
      <c r="AS169" s="38" t="s">
        <v>1306</v>
      </c>
      <c r="AT169" s="72"/>
      <c r="AU169" s="72"/>
      <c r="AV169" s="16" t="e">
        <f t="shared" si="2"/>
        <v>#VALUE!</v>
      </c>
    </row>
    <row r="170" spans="1:48" ht="12.95" customHeight="1" x14ac:dyDescent="0.2">
      <c r="A170" s="7" t="s">
        <v>931</v>
      </c>
      <c r="B170" s="8" t="s">
        <v>911</v>
      </c>
      <c r="C170" s="10" t="s">
        <v>192</v>
      </c>
      <c r="D170" s="53" t="s">
        <v>657</v>
      </c>
      <c r="E170" s="53" t="s">
        <v>657</v>
      </c>
      <c r="F170" s="53" t="s">
        <v>657</v>
      </c>
      <c r="G170" s="53" t="s">
        <v>657</v>
      </c>
      <c r="H170" s="53" t="s">
        <v>657</v>
      </c>
      <c r="I170" s="53" t="s">
        <v>657</v>
      </c>
      <c r="J170" s="21"/>
      <c r="K170" s="33"/>
      <c r="L170" s="38" t="s">
        <v>1306</v>
      </c>
      <c r="M170" s="21"/>
      <c r="N170" s="33"/>
      <c r="O170" s="38" t="s">
        <v>1306</v>
      </c>
      <c r="P170" s="21"/>
      <c r="Q170" s="33"/>
      <c r="R170" s="38" t="s">
        <v>1306</v>
      </c>
      <c r="S170" s="21"/>
      <c r="T170" s="33"/>
      <c r="U170" s="38" t="s">
        <v>1306</v>
      </c>
      <c r="V170" s="21"/>
      <c r="W170" s="33"/>
      <c r="X170" s="38" t="s">
        <v>1306</v>
      </c>
      <c r="Y170" s="21"/>
      <c r="Z170" s="33"/>
      <c r="AA170" s="38" t="s">
        <v>1306</v>
      </c>
      <c r="AB170" s="21"/>
      <c r="AC170" s="33"/>
      <c r="AD170" s="38" t="s">
        <v>1306</v>
      </c>
      <c r="AE170" s="21"/>
      <c r="AF170" s="33"/>
      <c r="AG170" s="38" t="s">
        <v>1306</v>
      </c>
      <c r="AH170" s="21"/>
      <c r="AI170" s="33"/>
      <c r="AJ170" s="38" t="s">
        <v>1306</v>
      </c>
      <c r="AK170" s="21"/>
      <c r="AL170" s="33"/>
      <c r="AM170" s="38" t="s">
        <v>1306</v>
      </c>
      <c r="AN170" s="21"/>
      <c r="AO170" s="33"/>
      <c r="AP170" s="38" t="s">
        <v>1306</v>
      </c>
      <c r="AQ170" s="21"/>
      <c r="AR170" s="33"/>
      <c r="AS170" s="38" t="s">
        <v>1306</v>
      </c>
      <c r="AT170" s="72"/>
      <c r="AU170" s="72"/>
      <c r="AV170" s="16" t="e">
        <f t="shared" si="2"/>
        <v>#VALUE!</v>
      </c>
    </row>
    <row r="171" spans="1:48" ht="12.95" customHeight="1" x14ac:dyDescent="0.2">
      <c r="A171" s="7" t="s">
        <v>1008</v>
      </c>
      <c r="B171" s="8" t="s">
        <v>918</v>
      </c>
      <c r="C171" s="10" t="s">
        <v>111</v>
      </c>
      <c r="D171" s="53" t="s">
        <v>657</v>
      </c>
      <c r="E171" s="53" t="s">
        <v>657</v>
      </c>
      <c r="F171" s="53" t="s">
        <v>657</v>
      </c>
      <c r="G171" s="53" t="s">
        <v>657</v>
      </c>
      <c r="H171" s="53" t="s">
        <v>657</v>
      </c>
      <c r="I171" s="53" t="s">
        <v>657</v>
      </c>
      <c r="J171" s="21"/>
      <c r="K171" s="33"/>
      <c r="L171" s="38" t="s">
        <v>1306</v>
      </c>
      <c r="M171" s="21"/>
      <c r="N171" s="33"/>
      <c r="O171" s="38" t="s">
        <v>1306</v>
      </c>
      <c r="P171" s="21"/>
      <c r="Q171" s="33"/>
      <c r="R171" s="38" t="s">
        <v>1306</v>
      </c>
      <c r="S171" s="21"/>
      <c r="T171" s="33"/>
      <c r="U171" s="38" t="s">
        <v>1306</v>
      </c>
      <c r="V171" s="21"/>
      <c r="W171" s="33"/>
      <c r="X171" s="38" t="s">
        <v>1306</v>
      </c>
      <c r="Y171" s="21"/>
      <c r="Z171" s="33"/>
      <c r="AA171" s="38" t="s">
        <v>1306</v>
      </c>
      <c r="AB171" s="21"/>
      <c r="AC171" s="33"/>
      <c r="AD171" s="38" t="s">
        <v>1306</v>
      </c>
      <c r="AE171" s="21"/>
      <c r="AF171" s="33"/>
      <c r="AG171" s="38" t="s">
        <v>1306</v>
      </c>
      <c r="AH171" s="21"/>
      <c r="AI171" s="33"/>
      <c r="AJ171" s="38" t="s">
        <v>1306</v>
      </c>
      <c r="AK171" s="21"/>
      <c r="AL171" s="33"/>
      <c r="AM171" s="38" t="s">
        <v>1306</v>
      </c>
      <c r="AN171" s="21"/>
      <c r="AO171" s="33"/>
      <c r="AP171" s="38" t="s">
        <v>1306</v>
      </c>
      <c r="AQ171" s="21"/>
      <c r="AR171" s="33"/>
      <c r="AS171" s="38" t="s">
        <v>1306</v>
      </c>
      <c r="AT171" s="72"/>
      <c r="AU171" s="72"/>
      <c r="AV171" s="16" t="e">
        <f t="shared" si="2"/>
        <v>#VALUE!</v>
      </c>
    </row>
    <row r="172" spans="1:48" ht="12.95" customHeight="1" x14ac:dyDescent="0.2">
      <c r="A172" s="7" t="s">
        <v>494</v>
      </c>
      <c r="B172" s="8" t="s">
        <v>912</v>
      </c>
      <c r="C172" s="9" t="s">
        <v>495</v>
      </c>
      <c r="D172" s="21" t="s">
        <v>668</v>
      </c>
      <c r="E172" s="20" t="s">
        <v>949</v>
      </c>
      <c r="F172" s="22"/>
      <c r="G172" s="10">
        <v>1</v>
      </c>
      <c r="H172" s="27">
        <v>2500</v>
      </c>
      <c r="I172" s="98"/>
      <c r="J172" s="37"/>
      <c r="K172" s="31" t="s">
        <v>1309</v>
      </c>
      <c r="L172" s="38" t="s">
        <v>1306</v>
      </c>
      <c r="M172" s="37"/>
      <c r="N172" s="31" t="s">
        <v>1309</v>
      </c>
      <c r="O172" s="38" t="s">
        <v>1306</v>
      </c>
      <c r="P172" s="37"/>
      <c r="Q172" s="31" t="s">
        <v>1309</v>
      </c>
      <c r="R172" s="38" t="s">
        <v>1306</v>
      </c>
      <c r="S172" s="37"/>
      <c r="T172" s="31" t="s">
        <v>1309</v>
      </c>
      <c r="U172" s="38" t="s">
        <v>1306</v>
      </c>
      <c r="V172" s="37"/>
      <c r="W172" s="31" t="s">
        <v>1309</v>
      </c>
      <c r="X172" s="38" t="s">
        <v>1306</v>
      </c>
      <c r="Y172" s="37"/>
      <c r="Z172" s="31" t="s">
        <v>1309</v>
      </c>
      <c r="AA172" s="38" t="s">
        <v>1306</v>
      </c>
      <c r="AB172" s="37"/>
      <c r="AC172" s="31" t="s">
        <v>1309</v>
      </c>
      <c r="AD172" s="38" t="s">
        <v>1306</v>
      </c>
      <c r="AE172" s="37"/>
      <c r="AF172" s="31" t="s">
        <v>1309</v>
      </c>
      <c r="AG172" s="38" t="s">
        <v>1306</v>
      </c>
      <c r="AH172" s="37"/>
      <c r="AI172" s="31" t="s">
        <v>1309</v>
      </c>
      <c r="AJ172" s="38" t="s">
        <v>1306</v>
      </c>
      <c r="AK172" s="37"/>
      <c r="AL172" s="31" t="s">
        <v>1309</v>
      </c>
      <c r="AM172" s="38" t="s">
        <v>1306</v>
      </c>
      <c r="AN172" s="37"/>
      <c r="AO172" s="31" t="s">
        <v>1309</v>
      </c>
      <c r="AP172" s="38" t="s">
        <v>1306</v>
      </c>
      <c r="AQ172" s="37"/>
      <c r="AR172" s="31" t="s">
        <v>1309</v>
      </c>
      <c r="AS172" s="38" t="s">
        <v>1306</v>
      </c>
      <c r="AT172" s="39"/>
      <c r="AU172" s="196"/>
      <c r="AV172" s="183">
        <f t="shared" si="2"/>
        <v>0</v>
      </c>
    </row>
    <row r="173" spans="1:48" ht="12.95" customHeight="1" x14ac:dyDescent="0.2">
      <c r="A173" s="7" t="s">
        <v>1009</v>
      </c>
      <c r="B173" s="8" t="s">
        <v>920</v>
      </c>
      <c r="C173" s="10" t="s">
        <v>107</v>
      </c>
      <c r="D173" s="53" t="s">
        <v>657</v>
      </c>
      <c r="E173" s="53" t="s">
        <v>657</v>
      </c>
      <c r="F173" s="53" t="s">
        <v>657</v>
      </c>
      <c r="G173" s="53" t="s">
        <v>657</v>
      </c>
      <c r="H173" s="53" t="s">
        <v>657</v>
      </c>
      <c r="I173" s="53" t="s">
        <v>657</v>
      </c>
      <c r="J173" s="21"/>
      <c r="K173" s="33"/>
      <c r="L173" s="38" t="s">
        <v>1306</v>
      </c>
      <c r="M173" s="21"/>
      <c r="N173" s="33"/>
      <c r="O173" s="38" t="s">
        <v>1306</v>
      </c>
      <c r="P173" s="21"/>
      <c r="Q173" s="33"/>
      <c r="R173" s="38" t="s">
        <v>1306</v>
      </c>
      <c r="S173" s="21"/>
      <c r="T173" s="33"/>
      <c r="U173" s="38" t="s">
        <v>1306</v>
      </c>
      <c r="V173" s="21"/>
      <c r="W173" s="33"/>
      <c r="X173" s="38" t="s">
        <v>1306</v>
      </c>
      <c r="Y173" s="21"/>
      <c r="Z173" s="33"/>
      <c r="AA173" s="38" t="s">
        <v>1306</v>
      </c>
      <c r="AB173" s="21"/>
      <c r="AC173" s="33"/>
      <c r="AD173" s="38" t="s">
        <v>1306</v>
      </c>
      <c r="AE173" s="21"/>
      <c r="AF173" s="33"/>
      <c r="AG173" s="38" t="s">
        <v>1306</v>
      </c>
      <c r="AH173" s="21"/>
      <c r="AI173" s="33"/>
      <c r="AJ173" s="38" t="s">
        <v>1306</v>
      </c>
      <c r="AK173" s="21"/>
      <c r="AL173" s="33"/>
      <c r="AM173" s="38" t="s">
        <v>1306</v>
      </c>
      <c r="AN173" s="21"/>
      <c r="AO173" s="33"/>
      <c r="AP173" s="38" t="s">
        <v>1306</v>
      </c>
      <c r="AQ173" s="21"/>
      <c r="AR173" s="33"/>
      <c r="AS173" s="38" t="s">
        <v>1306</v>
      </c>
      <c r="AT173" s="72"/>
      <c r="AU173" s="72"/>
      <c r="AV173" s="16" t="e">
        <f t="shared" si="2"/>
        <v>#VALUE!</v>
      </c>
    </row>
    <row r="174" spans="1:48" ht="12.95" customHeight="1" x14ac:dyDescent="0.2">
      <c r="A174" s="7" t="s">
        <v>523</v>
      </c>
      <c r="B174" s="8" t="s">
        <v>913</v>
      </c>
      <c r="C174" s="9" t="s">
        <v>524</v>
      </c>
      <c r="D174" s="53" t="s">
        <v>657</v>
      </c>
      <c r="E174" s="53" t="s">
        <v>657</v>
      </c>
      <c r="F174" s="53" t="s">
        <v>657</v>
      </c>
      <c r="G174" s="53" t="s">
        <v>657</v>
      </c>
      <c r="H174" s="53" t="s">
        <v>657</v>
      </c>
      <c r="I174" s="53" t="s">
        <v>657</v>
      </c>
      <c r="J174" s="21"/>
      <c r="K174" s="33"/>
      <c r="L174" s="38" t="s">
        <v>1306</v>
      </c>
      <c r="M174" s="21"/>
      <c r="N174" s="33"/>
      <c r="O174" s="38" t="s">
        <v>1306</v>
      </c>
      <c r="P174" s="21"/>
      <c r="Q174" s="33"/>
      <c r="R174" s="38" t="s">
        <v>1306</v>
      </c>
      <c r="S174" s="21"/>
      <c r="T174" s="33"/>
      <c r="U174" s="38" t="s">
        <v>1306</v>
      </c>
      <c r="V174" s="21"/>
      <c r="W174" s="33"/>
      <c r="X174" s="38" t="s">
        <v>1306</v>
      </c>
      <c r="Y174" s="21"/>
      <c r="Z174" s="33"/>
      <c r="AA174" s="38" t="s">
        <v>1306</v>
      </c>
      <c r="AB174" s="21"/>
      <c r="AC174" s="33"/>
      <c r="AD174" s="38" t="s">
        <v>1306</v>
      </c>
      <c r="AE174" s="21"/>
      <c r="AF174" s="33"/>
      <c r="AG174" s="38" t="s">
        <v>1306</v>
      </c>
      <c r="AH174" s="21"/>
      <c r="AI174" s="33"/>
      <c r="AJ174" s="38" t="s">
        <v>1306</v>
      </c>
      <c r="AK174" s="21"/>
      <c r="AL174" s="33"/>
      <c r="AM174" s="38" t="s">
        <v>1306</v>
      </c>
      <c r="AN174" s="21"/>
      <c r="AO174" s="33"/>
      <c r="AP174" s="38" t="s">
        <v>1306</v>
      </c>
      <c r="AQ174" s="21"/>
      <c r="AR174" s="33"/>
      <c r="AS174" s="38" t="s">
        <v>1306</v>
      </c>
      <c r="AT174" s="72"/>
      <c r="AU174" s="72"/>
      <c r="AV174" s="16" t="e">
        <f t="shared" si="2"/>
        <v>#VALUE!</v>
      </c>
    </row>
    <row r="175" spans="1:48" ht="12.95" customHeight="1" x14ac:dyDescent="0.2">
      <c r="A175" s="7" t="s">
        <v>480</v>
      </c>
      <c r="B175" s="8" t="s">
        <v>918</v>
      </c>
      <c r="C175" s="9" t="s">
        <v>481</v>
      </c>
      <c r="D175" s="53" t="s">
        <v>657</v>
      </c>
      <c r="E175" s="53" t="s">
        <v>657</v>
      </c>
      <c r="F175" s="53" t="s">
        <v>657</v>
      </c>
      <c r="G175" s="53" t="s">
        <v>657</v>
      </c>
      <c r="H175" s="53" t="s">
        <v>657</v>
      </c>
      <c r="I175" s="53" t="s">
        <v>657</v>
      </c>
      <c r="J175" s="21"/>
      <c r="K175" s="33"/>
      <c r="L175" s="38" t="s">
        <v>1306</v>
      </c>
      <c r="M175" s="21"/>
      <c r="N175" s="33"/>
      <c r="O175" s="38" t="s">
        <v>1306</v>
      </c>
      <c r="P175" s="21"/>
      <c r="Q175" s="33"/>
      <c r="R175" s="38" t="s">
        <v>1306</v>
      </c>
      <c r="S175" s="21"/>
      <c r="T175" s="33"/>
      <c r="U175" s="38" t="s">
        <v>1306</v>
      </c>
      <c r="V175" s="21"/>
      <c r="W175" s="33"/>
      <c r="X175" s="38" t="s">
        <v>1306</v>
      </c>
      <c r="Y175" s="21"/>
      <c r="Z175" s="33"/>
      <c r="AA175" s="38" t="s">
        <v>1306</v>
      </c>
      <c r="AB175" s="21"/>
      <c r="AC175" s="33"/>
      <c r="AD175" s="38" t="s">
        <v>1306</v>
      </c>
      <c r="AE175" s="21"/>
      <c r="AF175" s="33"/>
      <c r="AG175" s="38" t="s">
        <v>1306</v>
      </c>
      <c r="AH175" s="21"/>
      <c r="AI175" s="33"/>
      <c r="AJ175" s="38" t="s">
        <v>1306</v>
      </c>
      <c r="AK175" s="21"/>
      <c r="AL175" s="33"/>
      <c r="AM175" s="38" t="s">
        <v>1306</v>
      </c>
      <c r="AN175" s="21"/>
      <c r="AO175" s="33"/>
      <c r="AP175" s="38" t="s">
        <v>1306</v>
      </c>
      <c r="AQ175" s="21"/>
      <c r="AR175" s="33"/>
      <c r="AS175" s="38" t="s">
        <v>1306</v>
      </c>
      <c r="AT175" s="72"/>
      <c r="AU175" s="72"/>
      <c r="AV175" s="16" t="e">
        <f t="shared" si="2"/>
        <v>#VALUE!</v>
      </c>
    </row>
    <row r="176" spans="1:48" ht="12.95" customHeight="1" x14ac:dyDescent="0.2">
      <c r="A176" s="7" t="s">
        <v>455</v>
      </c>
      <c r="B176" s="8" t="s">
        <v>913</v>
      </c>
      <c r="C176" s="9" t="s">
        <v>456</v>
      </c>
      <c r="D176" s="21" t="s">
        <v>696</v>
      </c>
      <c r="E176" s="20" t="s">
        <v>747</v>
      </c>
      <c r="F176" s="22"/>
      <c r="G176" s="10">
        <v>1</v>
      </c>
      <c r="H176" s="27">
        <v>2500</v>
      </c>
      <c r="I176" s="98"/>
      <c r="J176" s="37"/>
      <c r="K176" s="31" t="s">
        <v>1309</v>
      </c>
      <c r="L176" s="38" t="s">
        <v>1306</v>
      </c>
      <c r="M176" s="37"/>
      <c r="N176" s="31" t="s">
        <v>1309</v>
      </c>
      <c r="O176" s="38" t="s">
        <v>1306</v>
      </c>
      <c r="P176" s="37"/>
      <c r="Q176" s="31" t="s">
        <v>1309</v>
      </c>
      <c r="R176" s="38" t="s">
        <v>1306</v>
      </c>
      <c r="S176" s="37"/>
      <c r="T176" s="31" t="s">
        <v>1309</v>
      </c>
      <c r="U176" s="38" t="s">
        <v>1306</v>
      </c>
      <c r="V176" s="37"/>
      <c r="W176" s="31" t="s">
        <v>1309</v>
      </c>
      <c r="X176" s="38" t="s">
        <v>1306</v>
      </c>
      <c r="Y176" s="37"/>
      <c r="Z176" s="31" t="s">
        <v>1309</v>
      </c>
      <c r="AA176" s="38" t="s">
        <v>1306</v>
      </c>
      <c r="AB176" s="37"/>
      <c r="AC176" s="31" t="s">
        <v>1309</v>
      </c>
      <c r="AD176" s="38" t="s">
        <v>1306</v>
      </c>
      <c r="AE176" s="37"/>
      <c r="AF176" s="31" t="s">
        <v>1309</v>
      </c>
      <c r="AG176" s="38" t="s">
        <v>1306</v>
      </c>
      <c r="AH176" s="37"/>
      <c r="AI176" s="31" t="s">
        <v>1309</v>
      </c>
      <c r="AJ176" s="38" t="s">
        <v>1306</v>
      </c>
      <c r="AK176" s="37"/>
      <c r="AL176" s="31" t="s">
        <v>1309</v>
      </c>
      <c r="AM176" s="38" t="s">
        <v>1306</v>
      </c>
      <c r="AN176" s="37"/>
      <c r="AO176" s="31" t="s">
        <v>1309</v>
      </c>
      <c r="AP176" s="38" t="s">
        <v>1306</v>
      </c>
      <c r="AQ176" s="37"/>
      <c r="AR176" s="31" t="s">
        <v>1309</v>
      </c>
      <c r="AS176" s="38" t="s">
        <v>1306</v>
      </c>
      <c r="AT176" s="39"/>
      <c r="AU176" s="196"/>
      <c r="AV176" s="183">
        <f t="shared" si="2"/>
        <v>0</v>
      </c>
    </row>
    <row r="177" spans="1:48" ht="12.95" customHeight="1" x14ac:dyDescent="0.2">
      <c r="A177" s="7" t="s">
        <v>325</v>
      </c>
      <c r="B177" s="8" t="s">
        <v>914</v>
      </c>
      <c r="C177" s="10" t="s">
        <v>326</v>
      </c>
      <c r="D177" s="53" t="s">
        <v>657</v>
      </c>
      <c r="E177" s="53" t="s">
        <v>657</v>
      </c>
      <c r="F177" s="53" t="s">
        <v>657</v>
      </c>
      <c r="G177" s="53" t="s">
        <v>657</v>
      </c>
      <c r="H177" s="53" t="s">
        <v>657</v>
      </c>
      <c r="I177" s="53" t="s">
        <v>657</v>
      </c>
      <c r="J177" s="21"/>
      <c r="K177" s="33"/>
      <c r="L177" s="38" t="s">
        <v>1306</v>
      </c>
      <c r="M177" s="21"/>
      <c r="N177" s="33"/>
      <c r="O177" s="38" t="s">
        <v>1306</v>
      </c>
      <c r="P177" s="21"/>
      <c r="Q177" s="33"/>
      <c r="R177" s="38" t="s">
        <v>1306</v>
      </c>
      <c r="S177" s="21"/>
      <c r="T177" s="33"/>
      <c r="U177" s="38" t="s">
        <v>1306</v>
      </c>
      <c r="V177" s="21"/>
      <c r="W177" s="33"/>
      <c r="X177" s="38" t="s">
        <v>1306</v>
      </c>
      <c r="Y177" s="21"/>
      <c r="Z177" s="33"/>
      <c r="AA177" s="38" t="s">
        <v>1306</v>
      </c>
      <c r="AB177" s="21"/>
      <c r="AC177" s="33"/>
      <c r="AD177" s="38" t="s">
        <v>1306</v>
      </c>
      <c r="AE177" s="21"/>
      <c r="AF177" s="33"/>
      <c r="AG177" s="38" t="s">
        <v>1306</v>
      </c>
      <c r="AH177" s="21"/>
      <c r="AI177" s="33"/>
      <c r="AJ177" s="38" t="s">
        <v>1306</v>
      </c>
      <c r="AK177" s="21"/>
      <c r="AL177" s="33"/>
      <c r="AM177" s="38" t="s">
        <v>1306</v>
      </c>
      <c r="AN177" s="21"/>
      <c r="AO177" s="33"/>
      <c r="AP177" s="38" t="s">
        <v>1306</v>
      </c>
      <c r="AQ177" s="21"/>
      <c r="AR177" s="33"/>
      <c r="AS177" s="38" t="s">
        <v>1306</v>
      </c>
      <c r="AT177" s="72"/>
      <c r="AU177" s="72"/>
      <c r="AV177" s="16" t="e">
        <f t="shared" si="2"/>
        <v>#VALUE!</v>
      </c>
    </row>
    <row r="178" spans="1:48" ht="12.95" customHeight="1" x14ac:dyDescent="0.2">
      <c r="A178" s="7" t="s">
        <v>302</v>
      </c>
      <c r="B178" s="8" t="s">
        <v>907</v>
      </c>
      <c r="C178" s="10" t="s">
        <v>303</v>
      </c>
      <c r="D178" s="21" t="s">
        <v>697</v>
      </c>
      <c r="E178" s="20" t="s">
        <v>748</v>
      </c>
      <c r="F178" s="22"/>
      <c r="G178" s="10">
        <v>1</v>
      </c>
      <c r="H178" s="27">
        <v>2500</v>
      </c>
      <c r="I178" s="98"/>
      <c r="J178" s="37"/>
      <c r="K178" s="31" t="s">
        <v>1309</v>
      </c>
      <c r="L178" s="38" t="s">
        <v>1306</v>
      </c>
      <c r="M178" s="37"/>
      <c r="N178" s="31" t="s">
        <v>1309</v>
      </c>
      <c r="O178" s="38" t="s">
        <v>1306</v>
      </c>
      <c r="P178" s="37"/>
      <c r="Q178" s="31" t="s">
        <v>1309</v>
      </c>
      <c r="R178" s="38" t="s">
        <v>1306</v>
      </c>
      <c r="S178" s="37"/>
      <c r="T178" s="31" t="s">
        <v>1309</v>
      </c>
      <c r="U178" s="38" t="s">
        <v>1306</v>
      </c>
      <c r="V178" s="37"/>
      <c r="W178" s="31" t="s">
        <v>1309</v>
      </c>
      <c r="X178" s="38" t="s">
        <v>1306</v>
      </c>
      <c r="Y178" s="37"/>
      <c r="Z178" s="31" t="s">
        <v>1309</v>
      </c>
      <c r="AA178" s="38" t="s">
        <v>1306</v>
      </c>
      <c r="AB178" s="37"/>
      <c r="AC178" s="31" t="s">
        <v>1309</v>
      </c>
      <c r="AD178" s="38" t="s">
        <v>1306</v>
      </c>
      <c r="AE178" s="37"/>
      <c r="AF178" s="31" t="s">
        <v>1309</v>
      </c>
      <c r="AG178" s="38" t="s">
        <v>1306</v>
      </c>
      <c r="AH178" s="37"/>
      <c r="AI178" s="31" t="s">
        <v>1309</v>
      </c>
      <c r="AJ178" s="38" t="s">
        <v>1306</v>
      </c>
      <c r="AK178" s="37"/>
      <c r="AL178" s="31" t="s">
        <v>1309</v>
      </c>
      <c r="AM178" s="38" t="s">
        <v>1306</v>
      </c>
      <c r="AN178" s="37"/>
      <c r="AO178" s="31" t="s">
        <v>1309</v>
      </c>
      <c r="AP178" s="38" t="s">
        <v>1306</v>
      </c>
      <c r="AQ178" s="37"/>
      <c r="AR178" s="31" t="s">
        <v>1309</v>
      </c>
      <c r="AS178" s="38" t="s">
        <v>1306</v>
      </c>
      <c r="AT178" s="39"/>
      <c r="AU178" s="196"/>
      <c r="AV178" s="183">
        <f t="shared" si="2"/>
        <v>0</v>
      </c>
    </row>
    <row r="179" spans="1:48" ht="12.95" customHeight="1" x14ac:dyDescent="0.2">
      <c r="A179" s="7" t="s">
        <v>12</v>
      </c>
      <c r="B179" s="8" t="s">
        <v>912</v>
      </c>
      <c r="C179" s="10" t="s">
        <v>13</v>
      </c>
      <c r="D179" s="53" t="s">
        <v>657</v>
      </c>
      <c r="E179" s="53" t="s">
        <v>657</v>
      </c>
      <c r="F179" s="53" t="s">
        <v>657</v>
      </c>
      <c r="G179" s="53" t="s">
        <v>657</v>
      </c>
      <c r="H179" s="53" t="s">
        <v>657</v>
      </c>
      <c r="I179" s="53" t="s">
        <v>657</v>
      </c>
      <c r="J179" s="21"/>
      <c r="K179" s="33"/>
      <c r="L179" s="38" t="s">
        <v>1306</v>
      </c>
      <c r="M179" s="21"/>
      <c r="N179" s="33"/>
      <c r="O179" s="38" t="s">
        <v>1306</v>
      </c>
      <c r="P179" s="21"/>
      <c r="Q179" s="33"/>
      <c r="R179" s="38" t="s">
        <v>1306</v>
      </c>
      <c r="S179" s="21"/>
      <c r="T179" s="33"/>
      <c r="U179" s="38" t="s">
        <v>1306</v>
      </c>
      <c r="V179" s="21"/>
      <c r="W179" s="33"/>
      <c r="X179" s="38" t="s">
        <v>1306</v>
      </c>
      <c r="Y179" s="21"/>
      <c r="Z179" s="33"/>
      <c r="AA179" s="38" t="s">
        <v>1306</v>
      </c>
      <c r="AB179" s="21"/>
      <c r="AC179" s="33"/>
      <c r="AD179" s="38" t="s">
        <v>1306</v>
      </c>
      <c r="AE179" s="21"/>
      <c r="AF179" s="33"/>
      <c r="AG179" s="38" t="s">
        <v>1306</v>
      </c>
      <c r="AH179" s="21"/>
      <c r="AI179" s="33"/>
      <c r="AJ179" s="38" t="s">
        <v>1306</v>
      </c>
      <c r="AK179" s="21"/>
      <c r="AL179" s="33"/>
      <c r="AM179" s="38" t="s">
        <v>1306</v>
      </c>
      <c r="AN179" s="21"/>
      <c r="AO179" s="33"/>
      <c r="AP179" s="38" t="s">
        <v>1306</v>
      </c>
      <c r="AQ179" s="21"/>
      <c r="AR179" s="33"/>
      <c r="AS179" s="38" t="s">
        <v>1306</v>
      </c>
      <c r="AT179" s="72"/>
      <c r="AU179" s="72"/>
      <c r="AV179" s="16" t="e">
        <f t="shared" si="2"/>
        <v>#VALUE!</v>
      </c>
    </row>
    <row r="180" spans="1:48" ht="12.95" customHeight="1" x14ac:dyDescent="0.2">
      <c r="A180" s="7" t="s">
        <v>356</v>
      </c>
      <c r="B180" s="8" t="s">
        <v>907</v>
      </c>
      <c r="C180" s="10" t="s">
        <v>357</v>
      </c>
      <c r="D180" s="21" t="s">
        <v>698</v>
      </c>
      <c r="E180" s="20" t="s">
        <v>749</v>
      </c>
      <c r="F180" s="22"/>
      <c r="G180" s="10">
        <v>1</v>
      </c>
      <c r="H180" s="27">
        <v>2500</v>
      </c>
      <c r="I180" s="98"/>
      <c r="J180" s="37"/>
      <c r="K180" s="31" t="s">
        <v>1309</v>
      </c>
      <c r="L180" s="38" t="s">
        <v>1306</v>
      </c>
      <c r="M180" s="37"/>
      <c r="N180" s="31" t="s">
        <v>1309</v>
      </c>
      <c r="O180" s="38" t="s">
        <v>1306</v>
      </c>
      <c r="P180" s="37"/>
      <c r="Q180" s="31" t="s">
        <v>1309</v>
      </c>
      <c r="R180" s="38" t="s">
        <v>1306</v>
      </c>
      <c r="S180" s="37"/>
      <c r="T180" s="31" t="s">
        <v>1309</v>
      </c>
      <c r="U180" s="38" t="s">
        <v>1306</v>
      </c>
      <c r="V180" s="37"/>
      <c r="W180" s="31" t="s">
        <v>1309</v>
      </c>
      <c r="X180" s="38" t="s">
        <v>1306</v>
      </c>
      <c r="Y180" s="37"/>
      <c r="Z180" s="31" t="s">
        <v>1309</v>
      </c>
      <c r="AA180" s="38" t="s">
        <v>1306</v>
      </c>
      <c r="AB180" s="37"/>
      <c r="AC180" s="31" t="s">
        <v>1309</v>
      </c>
      <c r="AD180" s="38" t="s">
        <v>1306</v>
      </c>
      <c r="AE180" s="37"/>
      <c r="AF180" s="31" t="s">
        <v>1309</v>
      </c>
      <c r="AG180" s="38" t="s">
        <v>1306</v>
      </c>
      <c r="AH180" s="37"/>
      <c r="AI180" s="31" t="s">
        <v>1309</v>
      </c>
      <c r="AJ180" s="38" t="s">
        <v>1306</v>
      </c>
      <c r="AK180" s="37"/>
      <c r="AL180" s="31" t="s">
        <v>1309</v>
      </c>
      <c r="AM180" s="38" t="s">
        <v>1306</v>
      </c>
      <c r="AN180" s="37"/>
      <c r="AO180" s="31" t="s">
        <v>1309</v>
      </c>
      <c r="AP180" s="38" t="s">
        <v>1306</v>
      </c>
      <c r="AQ180" s="37"/>
      <c r="AR180" s="31" t="s">
        <v>1309</v>
      </c>
      <c r="AS180" s="38" t="s">
        <v>1306</v>
      </c>
      <c r="AT180" s="39"/>
      <c r="AU180" s="196"/>
      <c r="AV180" s="183">
        <f t="shared" si="2"/>
        <v>0</v>
      </c>
    </row>
    <row r="181" spans="1:48" ht="12.95" customHeight="1" x14ac:dyDescent="0.2">
      <c r="A181" s="7" t="s">
        <v>551</v>
      </c>
      <c r="B181" s="8" t="s">
        <v>912</v>
      </c>
      <c r="C181" s="9" t="s">
        <v>552</v>
      </c>
      <c r="D181" s="21" t="s">
        <v>772</v>
      </c>
      <c r="E181" s="20" t="s">
        <v>950</v>
      </c>
      <c r="F181" s="22"/>
      <c r="G181" s="10">
        <v>1</v>
      </c>
      <c r="H181" s="27">
        <v>2500</v>
      </c>
      <c r="I181" s="98"/>
      <c r="J181" s="37"/>
      <c r="K181" s="31" t="s">
        <v>1309</v>
      </c>
      <c r="L181" s="38" t="s">
        <v>1306</v>
      </c>
      <c r="M181" s="37"/>
      <c r="N181" s="31" t="s">
        <v>1309</v>
      </c>
      <c r="O181" s="38" t="s">
        <v>1306</v>
      </c>
      <c r="P181" s="37"/>
      <c r="Q181" s="31" t="s">
        <v>1309</v>
      </c>
      <c r="R181" s="38" t="s">
        <v>1306</v>
      </c>
      <c r="S181" s="37"/>
      <c r="T181" s="31" t="s">
        <v>1309</v>
      </c>
      <c r="U181" s="38" t="s">
        <v>1306</v>
      </c>
      <c r="V181" s="37"/>
      <c r="W181" s="31" t="s">
        <v>1309</v>
      </c>
      <c r="X181" s="38" t="s">
        <v>1306</v>
      </c>
      <c r="Y181" s="37"/>
      <c r="Z181" s="31" t="s">
        <v>1309</v>
      </c>
      <c r="AA181" s="38" t="s">
        <v>1306</v>
      </c>
      <c r="AB181" s="37"/>
      <c r="AC181" s="31" t="s">
        <v>1309</v>
      </c>
      <c r="AD181" s="38" t="s">
        <v>1306</v>
      </c>
      <c r="AE181" s="37"/>
      <c r="AF181" s="31" t="s">
        <v>1309</v>
      </c>
      <c r="AG181" s="38" t="s">
        <v>1306</v>
      </c>
      <c r="AH181" s="37"/>
      <c r="AI181" s="31" t="s">
        <v>1309</v>
      </c>
      <c r="AJ181" s="38" t="s">
        <v>1306</v>
      </c>
      <c r="AK181" s="37"/>
      <c r="AL181" s="31" t="s">
        <v>1309</v>
      </c>
      <c r="AM181" s="38" t="s">
        <v>1306</v>
      </c>
      <c r="AN181" s="37"/>
      <c r="AO181" s="31" t="s">
        <v>1309</v>
      </c>
      <c r="AP181" s="38" t="s">
        <v>1306</v>
      </c>
      <c r="AQ181" s="37"/>
      <c r="AR181" s="31" t="s">
        <v>1309</v>
      </c>
      <c r="AS181" s="38" t="s">
        <v>1306</v>
      </c>
      <c r="AT181" s="39"/>
      <c r="AU181" s="196"/>
      <c r="AV181" s="183">
        <f t="shared" si="2"/>
        <v>0</v>
      </c>
    </row>
    <row r="182" spans="1:48" ht="12.95" customHeight="1" x14ac:dyDescent="0.2">
      <c r="A182" s="7" t="s">
        <v>274</v>
      </c>
      <c r="B182" s="8" t="s">
        <v>920</v>
      </c>
      <c r="C182" s="10" t="s">
        <v>275</v>
      </c>
      <c r="D182" s="21" t="s">
        <v>699</v>
      </c>
      <c r="E182" s="20" t="s">
        <v>751</v>
      </c>
      <c r="F182" s="22"/>
      <c r="G182" s="10">
        <v>1</v>
      </c>
      <c r="H182" s="27">
        <v>2500</v>
      </c>
      <c r="I182" s="98"/>
      <c r="J182" s="37"/>
      <c r="K182" s="31" t="s">
        <v>1309</v>
      </c>
      <c r="L182" s="38" t="s">
        <v>1306</v>
      </c>
      <c r="M182" s="37"/>
      <c r="N182" s="31" t="s">
        <v>1309</v>
      </c>
      <c r="O182" s="38" t="s">
        <v>1306</v>
      </c>
      <c r="P182" s="37"/>
      <c r="Q182" s="31" t="s">
        <v>1309</v>
      </c>
      <c r="R182" s="38" t="s">
        <v>1306</v>
      </c>
      <c r="S182" s="37"/>
      <c r="T182" s="31" t="s">
        <v>1309</v>
      </c>
      <c r="U182" s="38" t="s">
        <v>1306</v>
      </c>
      <c r="V182" s="37"/>
      <c r="W182" s="31" t="s">
        <v>1309</v>
      </c>
      <c r="X182" s="38" t="s">
        <v>1306</v>
      </c>
      <c r="Y182" s="37"/>
      <c r="Z182" s="31" t="s">
        <v>1309</v>
      </c>
      <c r="AA182" s="38" t="s">
        <v>1306</v>
      </c>
      <c r="AB182" s="37"/>
      <c r="AC182" s="31" t="s">
        <v>1309</v>
      </c>
      <c r="AD182" s="38" t="s">
        <v>1306</v>
      </c>
      <c r="AE182" s="37"/>
      <c r="AF182" s="31" t="s">
        <v>1309</v>
      </c>
      <c r="AG182" s="38" t="s">
        <v>1306</v>
      </c>
      <c r="AH182" s="37"/>
      <c r="AI182" s="31" t="s">
        <v>1309</v>
      </c>
      <c r="AJ182" s="38" t="s">
        <v>1306</v>
      </c>
      <c r="AK182" s="37"/>
      <c r="AL182" s="31" t="s">
        <v>1309</v>
      </c>
      <c r="AM182" s="38" t="s">
        <v>1306</v>
      </c>
      <c r="AN182" s="37"/>
      <c r="AO182" s="31" t="s">
        <v>1309</v>
      </c>
      <c r="AP182" s="38" t="s">
        <v>1306</v>
      </c>
      <c r="AQ182" s="37"/>
      <c r="AR182" s="31" t="s">
        <v>1309</v>
      </c>
      <c r="AS182" s="38" t="s">
        <v>1306</v>
      </c>
      <c r="AT182" s="39"/>
      <c r="AU182" s="196"/>
      <c r="AV182" s="183">
        <f t="shared" si="2"/>
        <v>0</v>
      </c>
    </row>
    <row r="183" spans="1:48" ht="12.95" customHeight="1" x14ac:dyDescent="0.2">
      <c r="A183" s="7" t="s">
        <v>1010</v>
      </c>
      <c r="B183" s="8" t="s">
        <v>918</v>
      </c>
      <c r="C183" s="10" t="s">
        <v>224</v>
      </c>
      <c r="D183" s="21" t="s">
        <v>773</v>
      </c>
      <c r="E183" s="20" t="s">
        <v>935</v>
      </c>
      <c r="F183" s="22"/>
      <c r="G183" s="10">
        <v>1</v>
      </c>
      <c r="H183" s="27">
        <v>2500</v>
      </c>
      <c r="I183" s="98"/>
      <c r="J183" s="37"/>
      <c r="K183" s="31" t="s">
        <v>1309</v>
      </c>
      <c r="L183" s="38" t="s">
        <v>1306</v>
      </c>
      <c r="M183" s="37"/>
      <c r="N183" s="31" t="s">
        <v>1309</v>
      </c>
      <c r="O183" s="38" t="s">
        <v>1306</v>
      </c>
      <c r="P183" s="37"/>
      <c r="Q183" s="31" t="s">
        <v>1309</v>
      </c>
      <c r="R183" s="38" t="s">
        <v>1306</v>
      </c>
      <c r="S183" s="37"/>
      <c r="T183" s="31" t="s">
        <v>1309</v>
      </c>
      <c r="U183" s="38" t="s">
        <v>1306</v>
      </c>
      <c r="V183" s="37"/>
      <c r="W183" s="31" t="s">
        <v>1309</v>
      </c>
      <c r="X183" s="38" t="s">
        <v>1306</v>
      </c>
      <c r="Y183" s="37"/>
      <c r="Z183" s="31" t="s">
        <v>1309</v>
      </c>
      <c r="AA183" s="38" t="s">
        <v>1306</v>
      </c>
      <c r="AB183" s="37"/>
      <c r="AC183" s="31" t="s">
        <v>1309</v>
      </c>
      <c r="AD183" s="38" t="s">
        <v>1306</v>
      </c>
      <c r="AE183" s="37"/>
      <c r="AF183" s="31" t="s">
        <v>1309</v>
      </c>
      <c r="AG183" s="38" t="s">
        <v>1306</v>
      </c>
      <c r="AH183" s="37"/>
      <c r="AI183" s="31" t="s">
        <v>1309</v>
      </c>
      <c r="AJ183" s="38" t="s">
        <v>1306</v>
      </c>
      <c r="AK183" s="37"/>
      <c r="AL183" s="31" t="s">
        <v>1309</v>
      </c>
      <c r="AM183" s="38" t="s">
        <v>1306</v>
      </c>
      <c r="AN183" s="37"/>
      <c r="AO183" s="31" t="s">
        <v>1309</v>
      </c>
      <c r="AP183" s="38" t="s">
        <v>1306</v>
      </c>
      <c r="AQ183" s="37"/>
      <c r="AR183" s="31" t="s">
        <v>1309</v>
      </c>
      <c r="AS183" s="38" t="s">
        <v>1306</v>
      </c>
      <c r="AT183" s="39"/>
      <c r="AU183" s="196"/>
      <c r="AV183" s="183">
        <f t="shared" si="2"/>
        <v>0</v>
      </c>
    </row>
    <row r="184" spans="1:48" ht="12.95" customHeight="1" x14ac:dyDescent="0.2">
      <c r="A184" s="7" t="s">
        <v>142</v>
      </c>
      <c r="B184" s="8" t="s">
        <v>918</v>
      </c>
      <c r="C184" s="10" t="s">
        <v>143</v>
      </c>
      <c r="D184" s="21" t="s">
        <v>700</v>
      </c>
      <c r="E184" s="20" t="s">
        <v>951</v>
      </c>
      <c r="F184" s="22"/>
      <c r="G184" s="10">
        <v>1</v>
      </c>
      <c r="H184" s="27">
        <v>2500</v>
      </c>
      <c r="I184" s="98"/>
      <c r="J184" s="37"/>
      <c r="K184" s="31" t="s">
        <v>1309</v>
      </c>
      <c r="L184" s="38" t="s">
        <v>1306</v>
      </c>
      <c r="M184" s="37"/>
      <c r="N184" s="31" t="s">
        <v>1309</v>
      </c>
      <c r="O184" s="38" t="s">
        <v>1306</v>
      </c>
      <c r="P184" s="37"/>
      <c r="Q184" s="31" t="s">
        <v>1309</v>
      </c>
      <c r="R184" s="38" t="s">
        <v>1306</v>
      </c>
      <c r="S184" s="37"/>
      <c r="T184" s="31" t="s">
        <v>1309</v>
      </c>
      <c r="U184" s="38" t="s">
        <v>1306</v>
      </c>
      <c r="V184" s="37"/>
      <c r="W184" s="31" t="s">
        <v>1309</v>
      </c>
      <c r="X184" s="38" t="s">
        <v>1306</v>
      </c>
      <c r="Y184" s="37"/>
      <c r="Z184" s="31" t="s">
        <v>1309</v>
      </c>
      <c r="AA184" s="38" t="s">
        <v>1306</v>
      </c>
      <c r="AB184" s="37"/>
      <c r="AC184" s="31" t="s">
        <v>1309</v>
      </c>
      <c r="AD184" s="38" t="s">
        <v>1306</v>
      </c>
      <c r="AE184" s="37"/>
      <c r="AF184" s="31" t="s">
        <v>1309</v>
      </c>
      <c r="AG184" s="38" t="s">
        <v>1306</v>
      </c>
      <c r="AH184" s="37"/>
      <c r="AI184" s="31" t="s">
        <v>1309</v>
      </c>
      <c r="AJ184" s="38" t="s">
        <v>1306</v>
      </c>
      <c r="AK184" s="37"/>
      <c r="AL184" s="31" t="s">
        <v>1309</v>
      </c>
      <c r="AM184" s="38" t="s">
        <v>1306</v>
      </c>
      <c r="AN184" s="37"/>
      <c r="AO184" s="31" t="s">
        <v>1309</v>
      </c>
      <c r="AP184" s="38" t="s">
        <v>1306</v>
      </c>
      <c r="AQ184" s="37"/>
      <c r="AR184" s="31" t="s">
        <v>1309</v>
      </c>
      <c r="AS184" s="38" t="s">
        <v>1306</v>
      </c>
      <c r="AT184" s="39"/>
      <c r="AU184" s="196"/>
      <c r="AV184" s="183">
        <f t="shared" si="2"/>
        <v>0</v>
      </c>
    </row>
    <row r="185" spans="1:48" ht="12.95" customHeight="1" x14ac:dyDescent="0.2">
      <c r="A185" s="7" t="s">
        <v>28</v>
      </c>
      <c r="B185" s="8" t="s">
        <v>913</v>
      </c>
      <c r="C185" s="10" t="s">
        <v>29</v>
      </c>
      <c r="D185" s="53" t="s">
        <v>657</v>
      </c>
      <c r="E185" s="53" t="s">
        <v>657</v>
      </c>
      <c r="F185" s="53" t="s">
        <v>657</v>
      </c>
      <c r="G185" s="53" t="s">
        <v>657</v>
      </c>
      <c r="H185" s="53" t="s">
        <v>657</v>
      </c>
      <c r="I185" s="53" t="s">
        <v>657</v>
      </c>
      <c r="J185" s="21"/>
      <c r="K185" s="21"/>
      <c r="L185" s="38" t="s">
        <v>1306</v>
      </c>
      <c r="M185" s="21"/>
      <c r="N185" s="21"/>
      <c r="O185" s="38" t="s">
        <v>1306</v>
      </c>
      <c r="P185" s="21"/>
      <c r="Q185" s="21"/>
      <c r="R185" s="38" t="s">
        <v>1306</v>
      </c>
      <c r="S185" s="21"/>
      <c r="T185" s="21"/>
      <c r="U185" s="38" t="s">
        <v>1306</v>
      </c>
      <c r="V185" s="21"/>
      <c r="W185" s="21"/>
      <c r="X185" s="38" t="s">
        <v>1306</v>
      </c>
      <c r="Y185" s="21"/>
      <c r="Z185" s="21"/>
      <c r="AA185" s="38" t="s">
        <v>1306</v>
      </c>
      <c r="AB185" s="21"/>
      <c r="AC185" s="21"/>
      <c r="AD185" s="38" t="s">
        <v>1306</v>
      </c>
      <c r="AE185" s="21"/>
      <c r="AF185" s="21"/>
      <c r="AG185" s="38" t="s">
        <v>1306</v>
      </c>
      <c r="AH185" s="21"/>
      <c r="AI185" s="21"/>
      <c r="AJ185" s="38" t="s">
        <v>1306</v>
      </c>
      <c r="AK185" s="21"/>
      <c r="AL185" s="21"/>
      <c r="AM185" s="38" t="s">
        <v>1306</v>
      </c>
      <c r="AN185" s="21"/>
      <c r="AO185" s="21"/>
      <c r="AP185" s="38" t="s">
        <v>1306</v>
      </c>
      <c r="AQ185" s="21"/>
      <c r="AR185" s="21"/>
      <c r="AS185" s="38" t="s">
        <v>1306</v>
      </c>
      <c r="AT185" s="72"/>
      <c r="AU185" s="72"/>
      <c r="AV185" s="16" t="e">
        <f t="shared" si="2"/>
        <v>#VALUE!</v>
      </c>
    </row>
    <row r="186" spans="1:48" ht="12.95" customHeight="1" x14ac:dyDescent="0.2">
      <c r="A186" s="7" t="s">
        <v>1011</v>
      </c>
      <c r="B186" s="8" t="s">
        <v>911</v>
      </c>
      <c r="C186" s="10" t="s">
        <v>79</v>
      </c>
      <c r="D186" s="53" t="s">
        <v>657</v>
      </c>
      <c r="E186" s="53" t="s">
        <v>657</v>
      </c>
      <c r="F186" s="53" t="s">
        <v>657</v>
      </c>
      <c r="G186" s="53" t="s">
        <v>657</v>
      </c>
      <c r="H186" s="53" t="s">
        <v>657</v>
      </c>
      <c r="I186" s="53" t="s">
        <v>657</v>
      </c>
      <c r="J186" s="21"/>
      <c r="K186" s="21"/>
      <c r="L186" s="38" t="s">
        <v>1306</v>
      </c>
      <c r="M186" s="21"/>
      <c r="N186" s="21"/>
      <c r="O186" s="38" t="s">
        <v>1306</v>
      </c>
      <c r="P186" s="21"/>
      <c r="Q186" s="21"/>
      <c r="R186" s="38" t="s">
        <v>1306</v>
      </c>
      <c r="S186" s="21"/>
      <c r="T186" s="21"/>
      <c r="U186" s="38" t="s">
        <v>1306</v>
      </c>
      <c r="V186" s="21"/>
      <c r="W186" s="21"/>
      <c r="X186" s="38" t="s">
        <v>1306</v>
      </c>
      <c r="Y186" s="21"/>
      <c r="Z186" s="21"/>
      <c r="AA186" s="38" t="s">
        <v>1306</v>
      </c>
      <c r="AB186" s="21"/>
      <c r="AC186" s="21"/>
      <c r="AD186" s="38" t="s">
        <v>1306</v>
      </c>
      <c r="AE186" s="21"/>
      <c r="AF186" s="21"/>
      <c r="AG186" s="38" t="s">
        <v>1306</v>
      </c>
      <c r="AH186" s="21"/>
      <c r="AI186" s="21"/>
      <c r="AJ186" s="38" t="s">
        <v>1306</v>
      </c>
      <c r="AK186" s="21"/>
      <c r="AL186" s="21"/>
      <c r="AM186" s="38" t="s">
        <v>1306</v>
      </c>
      <c r="AN186" s="21"/>
      <c r="AO186" s="21"/>
      <c r="AP186" s="38" t="s">
        <v>1306</v>
      </c>
      <c r="AQ186" s="21"/>
      <c r="AR186" s="21"/>
      <c r="AS186" s="38" t="s">
        <v>1306</v>
      </c>
      <c r="AT186" s="72"/>
      <c r="AU186" s="72"/>
      <c r="AV186" s="16" t="e">
        <f t="shared" si="2"/>
        <v>#VALUE!</v>
      </c>
    </row>
    <row r="187" spans="1:48" ht="12.95" customHeight="1" x14ac:dyDescent="0.2">
      <c r="A187" s="7" t="s">
        <v>184</v>
      </c>
      <c r="B187" s="8" t="s">
        <v>911</v>
      </c>
      <c r="C187" s="10" t="s">
        <v>185</v>
      </c>
      <c r="D187" s="53" t="s">
        <v>657</v>
      </c>
      <c r="E187" s="53" t="s">
        <v>657</v>
      </c>
      <c r="F187" s="53" t="s">
        <v>657</v>
      </c>
      <c r="G187" s="53" t="s">
        <v>657</v>
      </c>
      <c r="H187" s="53" t="s">
        <v>657</v>
      </c>
      <c r="I187" s="53" t="s">
        <v>657</v>
      </c>
      <c r="J187" s="21"/>
      <c r="K187" s="21"/>
      <c r="L187" s="38" t="s">
        <v>1306</v>
      </c>
      <c r="M187" s="21"/>
      <c r="N187" s="21"/>
      <c r="O187" s="38" t="s">
        <v>1306</v>
      </c>
      <c r="P187" s="21"/>
      <c r="Q187" s="21"/>
      <c r="R187" s="38" t="s">
        <v>1306</v>
      </c>
      <c r="S187" s="21"/>
      <c r="T187" s="21"/>
      <c r="U187" s="38" t="s">
        <v>1306</v>
      </c>
      <c r="V187" s="21"/>
      <c r="W187" s="21"/>
      <c r="X187" s="38" t="s">
        <v>1306</v>
      </c>
      <c r="Y187" s="21"/>
      <c r="Z187" s="21"/>
      <c r="AA187" s="38" t="s">
        <v>1306</v>
      </c>
      <c r="AB187" s="21"/>
      <c r="AC187" s="21"/>
      <c r="AD187" s="38" t="s">
        <v>1306</v>
      </c>
      <c r="AE187" s="21"/>
      <c r="AF187" s="21"/>
      <c r="AG187" s="38" t="s">
        <v>1306</v>
      </c>
      <c r="AH187" s="21"/>
      <c r="AI187" s="21"/>
      <c r="AJ187" s="38" t="s">
        <v>1306</v>
      </c>
      <c r="AK187" s="21"/>
      <c r="AL187" s="21"/>
      <c r="AM187" s="38" t="s">
        <v>1306</v>
      </c>
      <c r="AN187" s="21"/>
      <c r="AO187" s="21"/>
      <c r="AP187" s="38" t="s">
        <v>1306</v>
      </c>
      <c r="AQ187" s="21"/>
      <c r="AR187" s="21"/>
      <c r="AS187" s="38" t="s">
        <v>1306</v>
      </c>
      <c r="AT187" s="72"/>
      <c r="AU187" s="72"/>
      <c r="AV187" s="16" t="e">
        <f t="shared" si="2"/>
        <v>#VALUE!</v>
      </c>
    </row>
    <row r="188" spans="1:48" ht="12.95" customHeight="1" x14ac:dyDescent="0.2">
      <c r="H188" s="30">
        <f>SUBTOTAL(9,H5:H184)</f>
        <v>147500</v>
      </c>
      <c r="AV188" s="16" t="e">
        <f>SUBTOTAL(9,AV5:AV184)</f>
        <v>#VALUE!</v>
      </c>
    </row>
    <row r="189" spans="1:48" ht="12.95" customHeight="1" x14ac:dyDescent="0.2">
      <c r="H189" s="30">
        <f>H188*F184</f>
        <v>0</v>
      </c>
    </row>
  </sheetData>
  <sheetProtection algorithmName="SHA-512" hashValue="L+trQZ58mlXadaSOMGb3USFUMNcMLoZOTyoL16GtQrcMMJawZDJesxUQpz2q8Q490cFjPTK1nKxTvtCEGU6Itg==" saltValue="nkbW+Ucg3sOfpTeggS2L1g==" spinCount="100000" sheet="1" selectLockedCells="1" selectUnlockedCells="1"/>
  <autoFilter ref="A2:AU189" xr:uid="{00000000-0009-0000-0000-000002000000}"/>
  <mergeCells count="13">
    <mergeCell ref="AT1:AU1"/>
    <mergeCell ref="AN1:AP1"/>
    <mergeCell ref="AB1:AD1"/>
    <mergeCell ref="J1:L1"/>
    <mergeCell ref="AE1:AG1"/>
    <mergeCell ref="AH1:AJ1"/>
    <mergeCell ref="AK1:AM1"/>
    <mergeCell ref="M1:O1"/>
    <mergeCell ref="P1:R1"/>
    <mergeCell ref="S1:U1"/>
    <mergeCell ref="V1:X1"/>
    <mergeCell ref="Y1:AA1"/>
    <mergeCell ref="AQ1:AS1"/>
  </mergeCells>
  <conditionalFormatting sqref="M188:AT1048576 M1:AQ1 AT1 M2:AT2 AT179:AU179 AT39:AU39 AT3:AU4 AT166:AU167 AT93:AU95 AT169:AU171 AT90:AU91 AT88:AU88 AT52:AU53 AT36:AU36 AT177:AU177 AT161:AU164 AT111:AU115 AT55:AU55 AT6:AU8 AT10:AU12 AT15:AU16 AT18:AU27 AT29:AU30 AT32:AU34 AT42:AU42 AT45:AU47 AT49:AU50 AT57:AU58 AT60:AU62 AT65:AU66 AT68:AU73 AT75:AU86 AT100:AU100 AT102:AU106 AT109:AU109 AT117:AU118 AT120:AU120 AT122:AU129 AT131:AU133 AT135:AU135 AT137:AU138 AT141:AU144 AT146:AU146 AT148:AU148 AT150:AU159 AT173:AU175 AT185:AU187">
    <cfRule type="cellIs" dxfId="1917" priority="2045" operator="equal">
      <formula>"NÃO SE APLICA"</formula>
    </cfRule>
  </conditionalFormatting>
  <conditionalFormatting sqref="AO188:AO1048576 AL188:AL1048576">
    <cfRule type="cellIs" dxfId="1916" priority="2044" operator="equal">
      <formula>"NÃO SE APLICA"</formula>
    </cfRule>
  </conditionalFormatting>
  <conditionalFormatting sqref="J1:L2">
    <cfRule type="cellIs" dxfId="1915" priority="1326" operator="equal">
      <formula>"NÃO SE APLICA"</formula>
    </cfRule>
  </conditionalFormatting>
  <conditionalFormatting sqref="D60:E61 E62:E63">
    <cfRule type="cellIs" dxfId="1914" priority="666" operator="equal">
      <formula>"NÃO SE APLICA"</formula>
    </cfRule>
  </conditionalFormatting>
  <conditionalFormatting sqref="D60:E61 E62:E63">
    <cfRule type="cellIs" dxfId="1913" priority="660" operator="equal">
      <formula>"REPROGRAMAÇÃO DE SALDOS"</formula>
    </cfRule>
    <cfRule type="cellIs" dxfId="1912" priority="661" operator="equal">
      <formula>43373</formula>
    </cfRule>
    <cfRule type="cellIs" dxfId="1911" priority="662" operator="equal">
      <formula>"SALDO REPROGRAMADO"</formula>
    </cfRule>
    <cfRule type="cellIs" dxfId="1910" priority="663" operator="equal">
      <formula>"REPROGRAMAÇÃO DE SALDOS"</formula>
    </cfRule>
    <cfRule type="cellIs" dxfId="1909" priority="664" operator="equal">
      <formula>"NÃO POSSUI"</formula>
    </cfRule>
    <cfRule type="cellIs" dxfId="1908" priority="665" operator="equal">
      <formula>"NÃO SE APLICA"</formula>
    </cfRule>
  </conditionalFormatting>
  <conditionalFormatting sqref="D60:E61 E62:E63">
    <cfRule type="containsBlanks" dxfId="1907" priority="659">
      <formula>LEN(TRIM(D60))=0</formula>
    </cfRule>
  </conditionalFormatting>
  <conditionalFormatting sqref="D60:E61 E62:E63">
    <cfRule type="cellIs" dxfId="1906" priority="658" operator="equal">
      <formula>"REPROGRAMAÇÃO DE SALDOS"</formula>
    </cfRule>
  </conditionalFormatting>
  <conditionalFormatting sqref="J1:AQ1 AT1:AU1 J2:AU2 J6:L8 J5 J10:L12 J15:L16 J18:L27 J29:L30 J32:L34 J36:L36 J39:L39 J42:L42 J45:L47 J49:L50 J52:L53 J55:L55 J57:L58 J60:L62 J65:L66 J68:L73 J75:L86 J88:L88 J90:L91 J93:L95 J100:L100 J102:L106 J109:L109 J111:L115 J117:L118 J120:L120 J122:L129 J131:L133 J135:L135 J137:L138 J141:L144 J146:L146 J148:L148 J150:L159 J161:L164 J166:L167 J169:L171 J173:L175 J177:L177 J179:L179 J188:AU1048576 J3:L4 J185:L187 J9 J13:J14 J17 J28 J31 J35 J37:J38 J40:J41 J43:J44 J48 J51 J54 J56 J59 J63:J64 J67 J74 J87 J89 J92 J96:J99 J101 J107:J108 J110 J116 J119 J121 J130 J134 J136 J139:J140 J145 J147 J149 J160 J165 J168 J172 J176 J178 J180:J184 L3:L187 AT3:AU4 AT6:AU8 AT10:AU12 AT15:AU16 AT18:AU27 AT29:AU30 AT32:AU34 AT36:AU36 AT39:AU39 AT42:AU42 AT45:AU47 AT49:AU50 AT52:AU53 AT55:AU55 AT57:AU58 AT60:AU62 AT65:AU66 AT68:AU73 AT75:AU86 AT88:AU88 AT90:AU91 AT93:AU95 AT100:AU100 AT102:AU106 AT109:AU109 AT111:AU115 AT117:AU118 AT120:AU120 AT122:AU129 AT131:AU133 AT135:AU135 AT137:AU138 AT141:AU144 AT146:AU146 AT148:AU148 AT150:AU159 AT161:AU164 AT166:AU167 AT169:AU171 AT173:AU175 AT177:AU177 AT179:AU179 AT185:AU187">
    <cfRule type="cellIs" dxfId="1905" priority="654" operator="equal">
      <formula>"REPROGRAMAÇÃO DE SALDOS"</formula>
    </cfRule>
    <cfRule type="cellIs" dxfId="1904" priority="655" operator="equal">
      <formula>"NÃO SE APLICA"</formula>
    </cfRule>
    <cfRule type="cellIs" dxfId="1903" priority="656" operator="equal">
      <formula>"NÃO POSSUI"</formula>
    </cfRule>
    <cfRule type="cellIs" dxfId="1902" priority="657" operator="equal">
      <formula>"NÃO SE APLICA"</formula>
    </cfRule>
  </conditionalFormatting>
  <conditionalFormatting sqref="J2:AS2 J6:L8 J5 J10:L12 J15:L16 J18:L27 J29:L30 J32:L34 J36:L36 J39:L39 J42:L42 J45:L47 J49:L50 J52:L53 J55:L55 J57:L58 J60:L62 J65:L66 J68:L73 J75:L86 J88:L88 J90:L91 J93:L95 J100:L100 J102:L106 J109:L109 J111:L115 J117:L118 J120:L120 J122:L129 J131:L133 J135:L135 J137:L138 J141:L144 J146:L146 J148:L148 J150:L159 J161:L164 J166:L167 J169:L171 J173:L175 J177:L177 J179:L179 J3:L4 AT179:AU179 AT177:AU177 AT173:AU175 AT169:AU171 AT166:AU167 AT161:AU164 AT150:AU159 AT148:AU148 AT146:AU146 AT141:AU144 AT137:AU138 AT135:AU135 AT131:AU133 AT122:AU129 AT120:AU120 AT117:AU118 AT111:AU115 J9 J13:J14 J17 J28 J31 J35 J37:J38 J40:J41 J43:J44 J48 J51 J54 J56 J59 J63:J64 J67 J74 J87 J89 J92 J96:J99 J101 J107:J108 J110 J116 J119 J121 J130 J134 J136 J139:J140 J145 J147 J149 J160 J165 J168 J172 J176 J178 J180:J184 L3:L187">
    <cfRule type="containsBlanks" dxfId="1901" priority="653">
      <formula>LEN(TRIM(J2))=0</formula>
    </cfRule>
  </conditionalFormatting>
  <conditionalFormatting sqref="J185:L187">
    <cfRule type="containsBlanks" dxfId="1900" priority="652">
      <formula>LEN(TRIM(J185))=0</formula>
    </cfRule>
  </conditionalFormatting>
  <conditionalFormatting sqref="AT185:AU187">
    <cfRule type="containsBlanks" dxfId="1899" priority="647">
      <formula>LEN(TRIM(AT185))=0</formula>
    </cfRule>
  </conditionalFormatting>
  <conditionalFormatting sqref="AT109:AU109 AT102:AU106 AT100:AU100 AT93:AU95 AT90:AU91 AT88:AU88 AT75:AU86 AT68:AU73 AT65:AU66 AT60:AU62 AT57:AU58 AT55:AU55 AT52:AU53 AT49:AU50 AT45:AU47 AT42:AU42 AT39:AU39 AT36:AU36 AT32:AU34 AT29:AU30 AT18:AU27 AT15:AU16 AT10:AU12 AT6:AU8 AT3:AU4">
    <cfRule type="containsBlanks" dxfId="1898" priority="646">
      <formula>LEN(TRIM(AT3))=0</formula>
    </cfRule>
  </conditionalFormatting>
  <conditionalFormatting sqref="D57:I58 D55:I55 D52:I53 D49:I50 D45:I47 D42:I42 D39:I39 D36:I36 D32:I34 D29:I30 D18:I27 D15:I16 D10:I12 D6:I8 D3:I4">
    <cfRule type="cellIs" dxfId="1897" priority="639" operator="equal">
      <formula>"NÃO SE APLICA"</formula>
    </cfRule>
  </conditionalFormatting>
  <conditionalFormatting sqref="D57:I58 D55:I55 D52:I53 D49:I50 D45:I47 D42:I42 D39:I39 D36:I36 D32:I34 D29:I30 D18:I27 D15:I16 D10:I12 D6:I8 D3:I4">
    <cfRule type="cellIs" dxfId="1896" priority="633" operator="equal">
      <formula>"REPROGRAMAÇÃO DE SALDOS"</formula>
    </cfRule>
    <cfRule type="cellIs" dxfId="1895" priority="634" operator="equal">
      <formula>43373</formula>
    </cfRule>
    <cfRule type="cellIs" dxfId="1894" priority="635" operator="equal">
      <formula>"SALDO REPROGRAMADO"</formula>
    </cfRule>
    <cfRule type="cellIs" dxfId="1893" priority="636" operator="equal">
      <formula>"REPROGRAMAÇÃO DE SALDOS"</formula>
    </cfRule>
    <cfRule type="cellIs" dxfId="1892" priority="637" operator="equal">
      <formula>"NÃO POSSUI"</formula>
    </cfRule>
    <cfRule type="cellIs" dxfId="1891" priority="638" operator="equal">
      <formula>"NÃO SE APLICA"</formula>
    </cfRule>
  </conditionalFormatting>
  <conditionalFormatting sqref="D57:I58 D55:I55 D52:I53 D49:I50 D45:I47 D42:I42 D39:I39 D36:I36 D32:I34 D29:I30 D18:I27 D15:I16 D10:I12 D6:I8 D3:I4">
    <cfRule type="containsBlanks" dxfId="1890" priority="632">
      <formula>LEN(TRIM(D3))=0</formula>
    </cfRule>
  </conditionalFormatting>
  <conditionalFormatting sqref="D57:I58 D55:I55 D52:I53 D49:I50 D45:I47 D42:I42 D39:I39 D36:I36 D32:I34 D29:I30 D18:I27 D15:I16 D10:I12 D6:I8 D3:I4">
    <cfRule type="cellIs" dxfId="1889" priority="631" operator="equal">
      <formula>"REPROGRAMAÇÃO DE SALDOS"</formula>
    </cfRule>
  </conditionalFormatting>
  <conditionalFormatting sqref="D185:E187 D179:E179 D177:E177 D173:E175 D169:E171 D166:E167 D161:E164 D150:E159 D148:E148 D146:E146 D141:E144 D137:E138 D135:E135 D131:E133 D122:E129 D120:E120 D117:E118 D111:E115 D109:E109 D102:E106 D100:E100 D93:E95 D90:E91 D88:E88 D75:E86 D68:E73 D65:E66">
    <cfRule type="cellIs" dxfId="1888" priority="630" operator="equal">
      <formula>"NÃO SE APLICA"</formula>
    </cfRule>
  </conditionalFormatting>
  <conditionalFormatting sqref="D185:E187 D179:E179 D177:E177 D173:E175 D169:E171 D166:E167 D161:E164 D150:E159 D148:E148 D146:E146 D141:E144 D137:E138 D135:E135 D131:E133 D122:E129 D120:E120 D117:E118 D111:E115 D109:E109 D102:E106 D100:E100 D93:E95 D90:E91 D88:E88 D75:E86 D68:E73 D65:E66">
    <cfRule type="cellIs" dxfId="1887" priority="624" operator="equal">
      <formula>"REPROGRAMAÇÃO DE SALDOS"</formula>
    </cfRule>
    <cfRule type="cellIs" dxfId="1886" priority="625" operator="equal">
      <formula>43373</formula>
    </cfRule>
    <cfRule type="cellIs" dxfId="1885" priority="626" operator="equal">
      <formula>"SALDO REPROGRAMADO"</formula>
    </cfRule>
    <cfRule type="cellIs" dxfId="1884" priority="627" operator="equal">
      <formula>"REPROGRAMAÇÃO DE SALDOS"</formula>
    </cfRule>
    <cfRule type="cellIs" dxfId="1883" priority="628" operator="equal">
      <formula>"NÃO POSSUI"</formula>
    </cfRule>
    <cfRule type="cellIs" dxfId="1882" priority="629" operator="equal">
      <formula>"NÃO SE APLICA"</formula>
    </cfRule>
  </conditionalFormatting>
  <conditionalFormatting sqref="D185:E187 D179:E179 D177:E177 D173:E175 D169:E171 D166:E167 D161:E164 D150:E159 D148:E148 D146:E146 D141:E144 D137:E138 D135:E135 D131:E133 D122:E129 D120:E120 D117:E118 D111:E115 D109:E109 D102:E106 D100:E100 D93:E95 D90:E91 D88:E88 D75:E86 D68:E73 D65:E66">
    <cfRule type="containsBlanks" dxfId="1881" priority="623">
      <formula>LEN(TRIM(D65))=0</formula>
    </cfRule>
  </conditionalFormatting>
  <conditionalFormatting sqref="D185:E187 D179:E179 D177:E177 D173:E175 D169:E171 D166:E167 D161:E164 D150:E159 D148:E148 D146:E146 D141:E144 D137:E138 D135:E135 D131:E133 D122:E129 D120:E120 D117:E118 D111:E115 D109:E109 D102:E106 D100:E100 D93:E95 D90:E91 D88:E88 D75:E86 D68:E73 D65:E66">
    <cfRule type="cellIs" dxfId="1880" priority="622" operator="equal">
      <formula>"REPROGRAMAÇÃO DE SALDOS"</formula>
    </cfRule>
  </conditionalFormatting>
  <conditionalFormatting sqref="F61:I62">
    <cfRule type="cellIs" dxfId="1879" priority="621" operator="equal">
      <formula>"NÃO SE APLICA"</formula>
    </cfRule>
  </conditionalFormatting>
  <conditionalFormatting sqref="F61:I62">
    <cfRule type="cellIs" dxfId="1878" priority="615" operator="equal">
      <formula>"REPROGRAMAÇÃO DE SALDOS"</formula>
    </cfRule>
    <cfRule type="cellIs" dxfId="1877" priority="616" operator="equal">
      <formula>43373</formula>
    </cfRule>
    <cfRule type="cellIs" dxfId="1876" priority="617" operator="equal">
      <formula>"SALDO REPROGRAMADO"</formula>
    </cfRule>
    <cfRule type="cellIs" dxfId="1875" priority="618" operator="equal">
      <formula>"REPROGRAMAÇÃO DE SALDOS"</formula>
    </cfRule>
    <cfRule type="cellIs" dxfId="1874" priority="619" operator="equal">
      <formula>"NÃO POSSUI"</formula>
    </cfRule>
    <cfRule type="cellIs" dxfId="1873" priority="620" operator="equal">
      <formula>"NÃO SE APLICA"</formula>
    </cfRule>
  </conditionalFormatting>
  <conditionalFormatting sqref="F61:I62">
    <cfRule type="containsBlanks" dxfId="1872" priority="614">
      <formula>LEN(TRIM(F61))=0</formula>
    </cfRule>
  </conditionalFormatting>
  <conditionalFormatting sqref="F61:I62">
    <cfRule type="cellIs" dxfId="1871" priority="613" operator="equal">
      <formula>"REPROGRAMAÇÃO DE SALDOS"</formula>
    </cfRule>
  </conditionalFormatting>
  <conditionalFormatting sqref="F185:I187 F179:I179 F177:I177 F173:I175 F169:I171 F166:I167 F161:I164 F150:I159 F148:I148 F146:I146 F141:I144 F137:I138 F135:I135 F131:I133 F122:I129 F120:I120 F117:I118 F111:I115 F109:I109 F102:I106 F100:I100 F93:I95 F90:I91 F88:I88 F75:I86 F68:I73 F65:I66">
    <cfRule type="cellIs" dxfId="1870" priority="612" operator="equal">
      <formula>"NÃO SE APLICA"</formula>
    </cfRule>
  </conditionalFormatting>
  <conditionalFormatting sqref="F185:I187 F179:I179 F177:I177 F173:I175 F169:I171 F166:I167 F161:I164 F150:I159 F148:I148 F146:I146 F141:I144 F137:I138 F135:I135 F131:I133 F122:I129 F120:I120 F117:I118 F111:I115 F109:I109 F102:I106 F100:I100 F93:I95 F90:I91 F88:I88 F75:I86 F68:I73 F65:I66">
    <cfRule type="cellIs" dxfId="1869" priority="606" operator="equal">
      <formula>"REPROGRAMAÇÃO DE SALDOS"</formula>
    </cfRule>
    <cfRule type="cellIs" dxfId="1868" priority="607" operator="equal">
      <formula>43373</formula>
    </cfRule>
    <cfRule type="cellIs" dxfId="1867" priority="608" operator="equal">
      <formula>"SALDO REPROGRAMADO"</formula>
    </cfRule>
    <cfRule type="cellIs" dxfId="1866" priority="609" operator="equal">
      <formula>"REPROGRAMAÇÃO DE SALDOS"</formula>
    </cfRule>
    <cfRule type="cellIs" dxfId="1865" priority="610" operator="equal">
      <formula>"NÃO POSSUI"</formula>
    </cfRule>
    <cfRule type="cellIs" dxfId="1864" priority="611" operator="equal">
      <formula>"NÃO SE APLICA"</formula>
    </cfRule>
  </conditionalFormatting>
  <conditionalFormatting sqref="F185:I187 F179:I179 F177:I177 F173:I175 F169:I171 F166:I167 F161:I164 F150:I159 F148:I148 F146:I146 F141:I144 F137:I138 F135:I135 F131:I133 F122:I129 F120:I120 F117:I118 F111:I115 F109:I109 F102:I106 F100:I100 F93:I95 F90:I91 F88:I88 F75:I86 F68:I73 F65:I66">
    <cfRule type="containsBlanks" dxfId="1863" priority="605">
      <formula>LEN(TRIM(F65))=0</formula>
    </cfRule>
  </conditionalFormatting>
  <conditionalFormatting sqref="F185:I187 F179:I179 F177:I177 F173:I175 F169:I171 F166:I167 F161:I164 F150:I159 F148:I148 F146:I146 F141:I144 F137:I138 F135:I135 F131:I133 F122:I129 F120:I120 F117:I118 F111:I115 F109:I109 F102:I106 F100:I100 F93:I95 F90:I91 F88:I88 F75:I86 F68:I73 F65:I66">
    <cfRule type="cellIs" dxfId="1862" priority="604" operator="equal">
      <formula>"REPROGRAMAÇÃO DE SALDOS"</formula>
    </cfRule>
  </conditionalFormatting>
  <conditionalFormatting sqref="G63">
    <cfRule type="cellIs" dxfId="1861" priority="603" operator="equal">
      <formula>"NÃO SE APLICA"</formula>
    </cfRule>
  </conditionalFormatting>
  <conditionalFormatting sqref="G63">
    <cfRule type="cellIs" dxfId="1860" priority="597" operator="equal">
      <formula>"REPROGRAMAÇÃO DE SALDOS"</formula>
    </cfRule>
    <cfRule type="cellIs" dxfId="1859" priority="598" operator="equal">
      <formula>43373</formula>
    </cfRule>
    <cfRule type="cellIs" dxfId="1858" priority="599" operator="equal">
      <formula>"SALDO REPROGRAMADO"</formula>
    </cfRule>
    <cfRule type="cellIs" dxfId="1857" priority="600" operator="equal">
      <formula>"REPROGRAMAÇÃO DE SALDOS"</formula>
    </cfRule>
    <cfRule type="cellIs" dxfId="1856" priority="601" operator="equal">
      <formula>"NÃO POSSUI"</formula>
    </cfRule>
    <cfRule type="cellIs" dxfId="1855" priority="602" operator="equal">
      <formula>"NÃO SE APLICA"</formula>
    </cfRule>
  </conditionalFormatting>
  <conditionalFormatting sqref="G63">
    <cfRule type="containsBlanks" dxfId="1854" priority="596">
      <formula>LEN(TRIM(G63))=0</formula>
    </cfRule>
  </conditionalFormatting>
  <conditionalFormatting sqref="G63">
    <cfRule type="cellIs" dxfId="1853" priority="595" operator="equal">
      <formula>"REPROGRAMAÇÃO DE SALDOS"</formula>
    </cfRule>
  </conditionalFormatting>
  <conditionalFormatting sqref="J1:L1">
    <cfRule type="cellIs" dxfId="1852" priority="594" operator="equal">
      <formula>"NÃO SE APLICA"</formula>
    </cfRule>
  </conditionalFormatting>
  <conditionalFormatting sqref="F60:I60">
    <cfRule type="cellIs" dxfId="1851" priority="547" operator="equal">
      <formula>"NÃO SE APLICA"</formula>
    </cfRule>
  </conditionalFormatting>
  <conditionalFormatting sqref="F60:I60">
    <cfRule type="cellIs" dxfId="1850" priority="541" operator="equal">
      <formula>"REPROGRAMAÇÃO DE SALDOS"</formula>
    </cfRule>
    <cfRule type="cellIs" dxfId="1849" priority="542" operator="equal">
      <formula>43373</formula>
    </cfRule>
    <cfRule type="cellIs" dxfId="1848" priority="543" operator="equal">
      <formula>"SALDO REPROGRAMADO"</formula>
    </cfRule>
    <cfRule type="cellIs" dxfId="1847" priority="544" operator="equal">
      <formula>"REPROGRAMAÇÃO DE SALDOS"</formula>
    </cfRule>
    <cfRule type="cellIs" dxfId="1846" priority="545" operator="equal">
      <formula>"NÃO POSSUI"</formula>
    </cfRule>
    <cfRule type="cellIs" dxfId="1845" priority="546" operator="equal">
      <formula>"NÃO SE APLICA"</formula>
    </cfRule>
  </conditionalFormatting>
  <conditionalFormatting sqref="F60:I60">
    <cfRule type="containsBlanks" dxfId="1844" priority="540">
      <formula>LEN(TRIM(F60))=0</formula>
    </cfRule>
  </conditionalFormatting>
  <conditionalFormatting sqref="F60:I60">
    <cfRule type="cellIs" dxfId="1843" priority="539" operator="equal">
      <formula>"REPROGRAMAÇÃO DE SALDOS"</formula>
    </cfRule>
  </conditionalFormatting>
  <conditionalFormatting sqref="L3:L187">
    <cfRule type="cellIs" dxfId="1842" priority="537" operator="equal">
      <formula>"NÃO SE APLICA"</formula>
    </cfRule>
  </conditionalFormatting>
  <conditionalFormatting sqref="L3:L187">
    <cfRule type="cellIs" dxfId="1841" priority="536" operator="equal">
      <formula>"REPROGRAMAÇÃO DE SALDOS"</formula>
    </cfRule>
  </conditionalFormatting>
  <conditionalFormatting sqref="L3:L187">
    <cfRule type="cellIs" dxfId="1840" priority="533" operator="equal">
      <formula>"NÃO POSSUI"</formula>
    </cfRule>
    <cfRule type="cellIs" dxfId="1839" priority="534" operator="equal">
      <formula>"REPROGRAMAÇÃO DE SALDOS"</formula>
    </cfRule>
    <cfRule type="cellIs" dxfId="1838" priority="535" operator="equal">
      <formula>"NÃO SE APLICA"</formula>
    </cfRule>
  </conditionalFormatting>
  <conditionalFormatting sqref="M3:N4 M6:N8 M5 M10:N12 M9 M15:N16 M13:M14 M18:N27 M17 M29:N30 M28 M32:N34 M31 M36:N36 M35 M39:N39 M37:M38 M42:N42 M40:M41 M45:N47 M43:M44 M49:N50 M48 M52:N53 M51 M55:N55 M54 M57:N58 M56 M60:N62 M59 M65:N66 M63:M64 M68:N73 M67 M75:N86 M74 M88:N88 M87 M90:N91 M89 M93:N95 M92 M100:N100 M96:M99 M102:N106 M101 M109:N109 M107:M108 M111:N115 M110 M117:N118 M116 M120:N120 M119 M122:N129 M121 M131:N133 M130 M135:N135 M134 M137:N138 M136 M141:N144 M139:M140 M146:N146 M145 M148:N148 M147 M150:N159 M149 M161:N164 M160 M166:N167 M165 M169:N171 M168 M173:N175 M172 M177:N177 M176 M179:N179 M178 M185:N187 M180:M184">
    <cfRule type="cellIs" dxfId="1837" priority="398" operator="equal">
      <formula>"REPROGRAMAÇÃO DE SALDOS"</formula>
    </cfRule>
    <cfRule type="cellIs" dxfId="1836" priority="399" operator="equal">
      <formula>"NÃO SE APLICA"</formula>
    </cfRule>
    <cfRule type="cellIs" dxfId="1835" priority="400" operator="equal">
      <formula>"NÃO POSSUI"</formula>
    </cfRule>
    <cfRule type="cellIs" dxfId="1834" priority="401" operator="equal">
      <formula>"NÃO SE APLICA"</formula>
    </cfRule>
  </conditionalFormatting>
  <conditionalFormatting sqref="M3:N4 M6:N8 M5 M10:N12 M9 M15:N16 M13:M14 M18:N27 M17 M29:N30 M28 M32:N34 M31 M36:N36 M35 M39:N39 M37:M38 M42:N42 M40:M41 M45:N47 M43:M44 M49:N50 M48 M52:N53 M51 M55:N55 M54 M57:N58 M56 M60:N62 M59 M65:N66 M63:M64 M68:N73 M67 M75:N86 M74 M88:N88 M87 M90:N91 M89 M93:N95 M92 M100:N100 M96:M99 M102:N106 M101 M109:N109 M107:M108 M111:N115 M110 M117:N118 M116 M120:N120 M119 M122:N129 M121 M131:N133 M130 M135:N135 M134 M137:N138 M136 M141:N144 M139:M140 M146:N146 M145 M148:N148 M147 M150:N159 M149 M161:N164 M160 M166:N167 M165 M169:N171 M168 M173:N175 M172 M177:N177 M176 M179:N179 M178 M180:M184">
    <cfRule type="containsBlanks" dxfId="1833" priority="397">
      <formula>LEN(TRIM(M3))=0</formula>
    </cfRule>
  </conditionalFormatting>
  <conditionalFormatting sqref="M185:N187">
    <cfRule type="containsBlanks" dxfId="1832" priority="396">
      <formula>LEN(TRIM(M185))=0</formula>
    </cfRule>
  </conditionalFormatting>
  <conditionalFormatting sqref="P3:Q4 P6:Q8 P5 P10:Q12 P9 P15:Q16 P13:P14 P18:Q27 P17 P29:Q30 P28 P32:Q34 P31 P36:Q36 P35 P39:Q39 P37:P38 P42:Q42 P40:P41 P45:Q47 P43:P44 P49:Q50 P48 P52:Q53 P51 P55:Q55 P54 P57:Q58 P56 P60:Q62 P59 P65:Q66 P63:P64 P68:Q73 P67 P75:Q86 P74 P88:Q88 P87 P90:Q91 P89 P93:Q95 P92 P100:Q100 P96:P99 P102:Q106 P101 P109:Q109 P107:P108 P111:Q115 P110 P117:Q118 P116 P120:Q120 P119 P122:Q129 P121 P131:Q133 P130 P135:Q135 P134 P137:Q138 P136 P141:Q144 P139:P140 P146:Q146 P145 P148:Q148 P147 P150:Q159 P149 P161:Q164 P160 P166:Q167 P165 P169:Q171 P168 P173:Q175 P172 P177:Q177 P176 P179:Q179 P178 P185:Q187 P180:P184">
    <cfRule type="cellIs" dxfId="1831" priority="392" operator="equal">
      <formula>"REPROGRAMAÇÃO DE SALDOS"</formula>
    </cfRule>
    <cfRule type="cellIs" dxfId="1830" priority="393" operator="equal">
      <formula>"NÃO SE APLICA"</formula>
    </cfRule>
    <cfRule type="cellIs" dxfId="1829" priority="394" operator="equal">
      <formula>"NÃO POSSUI"</formula>
    </cfRule>
    <cfRule type="cellIs" dxfId="1828" priority="395" operator="equal">
      <formula>"NÃO SE APLICA"</formula>
    </cfRule>
  </conditionalFormatting>
  <conditionalFormatting sqref="P3:Q4 P6:Q8 P5 P10:Q12 P9 P15:Q16 P13:P14 P18:Q27 P17 P29:Q30 P28 P32:Q34 P31 P36:Q36 P35 P39:Q39 P37:P38 P42:Q42 P40:P41 P45:Q47 P43:P44 P49:Q50 P48 P52:Q53 P51 P55:Q55 P54 P57:Q58 P56 P60:Q62 P59 P65:Q66 P63:P64 P68:Q73 P67 P75:Q86 P74 P88:Q88 P87 P90:Q91 P89 P93:Q95 P92 P100:Q100 P96:P99 P102:Q106 P101 P109:Q109 P107:P108 P111:Q115 P110 P117:Q118 P116 P120:Q120 P119 P122:Q129 P121 P131:Q133 P130 P135:Q135 P134 P137:Q138 P136 P141:Q144 P139:P140 P146:Q146 P145 P148:Q148 P147 P150:Q159 P149 P161:Q164 P160 P166:Q167 P165 P169:Q171 P168 P173:Q175 P172 P177:Q177 P176 P179:Q179 P178 P180:P184">
    <cfRule type="containsBlanks" dxfId="1827" priority="391">
      <formula>LEN(TRIM(P3))=0</formula>
    </cfRule>
  </conditionalFormatting>
  <conditionalFormatting sqref="P185:Q187">
    <cfRule type="containsBlanks" dxfId="1826" priority="390">
      <formula>LEN(TRIM(P185))=0</formula>
    </cfRule>
  </conditionalFormatting>
  <conditionalFormatting sqref="S3:T4 S6:T8 S5 S10:T12 S9 S15:T16 S13:S14 S18:T27 S17 S29:T30 S28 S32:T34 S31 S36:T36 S35 S39:T39 S37:S38 S42:T42 S40:S41 S45:T47 S43:S44 S49:T50 S48 S52:T53 S51 S55:T55 S54 S57:T58 S56 S60:T62 S59 S65:T66 S63:S64 S68:T73 S67 S75:T86 S74 S88:T88 S87 S90:T91 S89 S93:T95 S92 S100:T100 S96:S99 S102:T106 S101 S109:T109 S107:S108 S111:T115 S110 S117:T118 S116 S120:T120 S119 S122:T129 S121 S131:T133 S130 S135:T135 S134 S137:T138 S136 S141:T144 S139:S140 S146:T146 S145 S148:T148 S147 S150:T159 S149 S161:T164 S160 S166:T167 S165 S169:T171 S168 S173:T175 S172 S177:T177 S176 S179:T179 S178 S185:T187 S180:S184">
    <cfRule type="cellIs" dxfId="1825" priority="386" operator="equal">
      <formula>"REPROGRAMAÇÃO DE SALDOS"</formula>
    </cfRule>
    <cfRule type="cellIs" dxfId="1824" priority="387" operator="equal">
      <formula>"NÃO SE APLICA"</formula>
    </cfRule>
    <cfRule type="cellIs" dxfId="1823" priority="388" operator="equal">
      <formula>"NÃO POSSUI"</formula>
    </cfRule>
    <cfRule type="cellIs" dxfId="1822" priority="389" operator="equal">
      <formula>"NÃO SE APLICA"</formula>
    </cfRule>
  </conditionalFormatting>
  <conditionalFormatting sqref="S3:T4 S6:T8 S5 S10:T12 S9 S15:T16 S13:S14 S18:T27 S17 S29:T30 S28 S32:T34 S31 S36:T36 S35 S39:T39 S37:S38 S42:T42 S40:S41 S45:T47 S43:S44 S49:T50 S48 S52:T53 S51 S55:T55 S54 S57:T58 S56 S60:T62 S59 S65:T66 S63:S64 S68:T73 S67 S75:T86 S74 S88:T88 S87 S90:T91 S89 S93:T95 S92 S100:T100 S96:S99 S102:T106 S101 S109:T109 S107:S108 S111:T115 S110 S117:T118 S116 S120:T120 S119 S122:T129 S121 S131:T133 S130 S135:T135 S134 S137:T138 S136 S141:T144 S139:S140 S146:T146 S145 S148:T148 S147 S150:T159 S149 S161:T164 S160 S166:T167 S165 S169:T171 S168 S173:T175 S172 S177:T177 S176 S179:T179 S178 S180:S184">
    <cfRule type="containsBlanks" dxfId="1821" priority="385">
      <formula>LEN(TRIM(S3))=0</formula>
    </cfRule>
  </conditionalFormatting>
  <conditionalFormatting sqref="S185:T187">
    <cfRule type="containsBlanks" dxfId="1820" priority="384">
      <formula>LEN(TRIM(S185))=0</formula>
    </cfRule>
  </conditionalFormatting>
  <conditionalFormatting sqref="V3:W4 V6:W8 V5 V10:W12 V9 V15:W16 V13:V14 V18:W27 V17 V29:W30 V28 V32:W34 V31 V36:W36 V35 V39:W39 V37:V38 V42:W42 V40:V41 V45:W47 V43:V44 V49:W50 V48 V52:W53 V51 V55:W55 V54 V57:W58 V56 V60:W62 V59 V65:W66 V63:V64 V68:W73 V67 V75:W86 V74 V88:W88 V87 V90:W91 V89 V93:W95 V92 V100:W100 V96:V99 V102:W106 V101 V109:W109 V107:V108 V111:W115 V110 V117:W118 V116 V120:W120 V119 V122:W129 V121 V131:W133 V130 V135:W135 V134 V137:W138 V136 V141:W144 V139:V140 V146:W146 V145 V148:W148 V147 V150:W159 V149 V161:W164 V160 V166:W167 V165 V169:W171 V168 V173:W175 V172 V177:W177 V176 V179:W179 V178 V185:W187 V180:V184">
    <cfRule type="cellIs" dxfId="1819" priority="380" operator="equal">
      <formula>"REPROGRAMAÇÃO DE SALDOS"</formula>
    </cfRule>
    <cfRule type="cellIs" dxfId="1818" priority="381" operator="equal">
      <formula>"NÃO SE APLICA"</formula>
    </cfRule>
    <cfRule type="cellIs" dxfId="1817" priority="382" operator="equal">
      <formula>"NÃO POSSUI"</formula>
    </cfRule>
    <cfRule type="cellIs" dxfId="1816" priority="383" operator="equal">
      <formula>"NÃO SE APLICA"</formula>
    </cfRule>
  </conditionalFormatting>
  <conditionalFormatting sqref="V3:W4 V6:W8 V5 V10:W12 V9 V15:W16 V13:V14 V18:W27 V17 V29:W30 V28 V32:W34 V31 V36:W36 V35 V39:W39 V37:V38 V42:W42 V40:V41 V45:W47 V43:V44 V49:W50 V48 V52:W53 V51 V55:W55 V54 V57:W58 V56 V60:W62 V59 V65:W66 V63:V64 V68:W73 V67 V75:W86 V74 V88:W88 V87 V90:W91 V89 V93:W95 V92 V100:W100 V96:V99 V102:W106 V101 V109:W109 V107:V108 V111:W115 V110 V117:W118 V116 V120:W120 V119 V122:W129 V121 V131:W133 V130 V135:W135 V134 V137:W138 V136 V141:W144 V139:V140 V146:W146 V145 V148:W148 V147 V150:W159 V149 V161:W164 V160 V166:W167 V165 V169:W171 V168 V173:W175 V172 V177:W177 V176 V179:W179 V178 V180:V184">
    <cfRule type="containsBlanks" dxfId="1815" priority="379">
      <formula>LEN(TRIM(V3))=0</formula>
    </cfRule>
  </conditionalFormatting>
  <conditionalFormatting sqref="V185:W187">
    <cfRule type="containsBlanks" dxfId="1814" priority="378">
      <formula>LEN(TRIM(V185))=0</formula>
    </cfRule>
  </conditionalFormatting>
  <conditionalFormatting sqref="Y3:Z4 Y6:Z8 Y5 Y10:Z12 Y9 Y15:Z16 Y13:Y14 Y18:Z27 Y17 Y29:Z30 Y28 Y32:Z34 Y31 Y36:Z36 Y35 Y39:Z39 Y37:Y38 Y42:Z42 Y40:Y41 Y45:Z47 Y43:Y44 Y49:Z50 Y48 Y52:Z53 Y51 Y55:Z55 Y54 Y57:Z58 Y56 Y60:Z62 Y59 Y65:Z66 Y63:Y64 Y68:Z73 Y67 Y75:Z86 Y74 Y88:Z88 Y87 Y90:Z91 Y89 Y93:Z95 Y92 Y100:Z100 Y96:Y99 Y102:Z106 Y101 Y109:Z109 Y107:Y108 Y111:Z115 Y110 Y117:Z118 Y116 Y120:Z120 Y119 Y122:Z129 Y121 Y131:Z133 Y130 Y135:Z135 Y134 Y137:Z138 Y136 Y141:Z144 Y139:Y140 Y146:Z146 Y145 Y148:Z148 Y147 Y150:Z159 Y149 Y161:Z164 Y160 Y166:Z167 Y165 Y169:Z171 Y168 Y173:Z175 Y172 Y177:Z177 Y176 Y179:Z179 Y178 Y185:Z187 Y180:Y184">
    <cfRule type="cellIs" dxfId="1813" priority="374" operator="equal">
      <formula>"REPROGRAMAÇÃO DE SALDOS"</formula>
    </cfRule>
    <cfRule type="cellIs" dxfId="1812" priority="375" operator="equal">
      <formula>"NÃO SE APLICA"</formula>
    </cfRule>
    <cfRule type="cellIs" dxfId="1811" priority="376" operator="equal">
      <formula>"NÃO POSSUI"</formula>
    </cfRule>
    <cfRule type="cellIs" dxfId="1810" priority="377" operator="equal">
      <formula>"NÃO SE APLICA"</formula>
    </cfRule>
  </conditionalFormatting>
  <conditionalFormatting sqref="Y3:Z4 Y6:Z8 Y5 Y10:Z12 Y9 Y15:Z16 Y13:Y14 Y18:Z27 Y17 Y29:Z30 Y28 Y32:Z34 Y31 Y36:Z36 Y35 Y39:Z39 Y37:Y38 Y42:Z42 Y40:Y41 Y45:Z47 Y43:Y44 Y49:Z50 Y48 Y52:Z53 Y51 Y55:Z55 Y54 Y57:Z58 Y56 Y60:Z62 Y59 Y65:Z66 Y63:Y64 Y68:Z73 Y67 Y75:Z86 Y74 Y88:Z88 Y87 Y90:Z91 Y89 Y93:Z95 Y92 Y100:Z100 Y96:Y99 Y102:Z106 Y101 Y109:Z109 Y107:Y108 Y111:Z115 Y110 Y117:Z118 Y116 Y120:Z120 Y119 Y122:Z129 Y121 Y131:Z133 Y130 Y135:Z135 Y134 Y137:Z138 Y136 Y141:Z144 Y139:Y140 Y146:Z146 Y145 Y148:Z148 Y147 Y150:Z159 Y149 Y161:Z164 Y160 Y166:Z167 Y165 Y169:Z171 Y168 Y173:Z175 Y172 Y177:Z177 Y176 Y179:Z179 Y178 Y180:Y184">
    <cfRule type="containsBlanks" dxfId="1809" priority="373">
      <formula>LEN(TRIM(Y3))=0</formula>
    </cfRule>
  </conditionalFormatting>
  <conditionalFormatting sqref="Y185:Z187">
    <cfRule type="containsBlanks" dxfId="1808" priority="372">
      <formula>LEN(TRIM(Y185))=0</formula>
    </cfRule>
  </conditionalFormatting>
  <conditionalFormatting sqref="AB3:AC4 AB6:AC8 AB5 AB10:AC12 AB9 AB15:AC16 AB13:AB14 AB18:AC27 AB17 AB29:AC30 AB28 AB32:AC34 AB31 AB36:AC36 AB35 AB39:AC39 AB37:AB38 AB42:AC42 AB40:AB41 AB45:AC47 AB43:AB44 AB49:AC50 AB48 AB52:AC53 AB51 AB55:AC55 AB54 AB57:AC58 AB56 AB60:AC62 AB59 AB65:AC66 AB63:AB64 AB68:AC73 AB67 AB75:AC86 AB74 AB88:AC88 AB87 AB90:AC91 AB89 AB93:AC95 AB92 AB100:AC100 AB96:AB99 AB102:AC106 AB101 AB109:AC109 AB107:AB108 AB111:AC115 AB110 AB117:AC118 AB116 AB120:AC120 AB119 AB122:AC129 AB121 AB131:AC133 AB130 AB135:AC135 AB134 AB137:AC138 AB136 AB141:AC144 AB139:AB140 AB146:AC146 AB145 AB148:AC148 AB147 AB150:AC159 AB149 AB161:AC164 AB160 AB166:AC167 AB165 AB169:AC171 AB168 AB173:AC175 AB172 AB177:AC177 AB176 AB179:AC179 AB178 AB185:AC187 AB180:AB184">
    <cfRule type="cellIs" dxfId="1807" priority="368" operator="equal">
      <formula>"REPROGRAMAÇÃO DE SALDOS"</formula>
    </cfRule>
    <cfRule type="cellIs" dxfId="1806" priority="369" operator="equal">
      <formula>"NÃO SE APLICA"</formula>
    </cfRule>
    <cfRule type="cellIs" dxfId="1805" priority="370" operator="equal">
      <formula>"NÃO POSSUI"</formula>
    </cfRule>
    <cfRule type="cellIs" dxfId="1804" priority="371" operator="equal">
      <formula>"NÃO SE APLICA"</formula>
    </cfRule>
  </conditionalFormatting>
  <conditionalFormatting sqref="AB3:AC4 AB6:AC8 AB5 AB10:AC12 AB9 AB15:AC16 AB13:AB14 AB18:AC27 AB17 AB29:AC30 AB28 AB32:AC34 AB31 AB36:AC36 AB35 AB39:AC39 AB37:AB38 AB42:AC42 AB40:AB41 AB45:AC47 AB43:AB44 AB49:AC50 AB48 AB52:AC53 AB51 AB55:AC55 AB54 AB57:AC58 AB56 AB60:AC62 AB59 AB65:AC66 AB63:AB64 AB68:AC73 AB67 AB75:AC86 AB74 AB88:AC88 AB87 AB90:AC91 AB89 AB93:AC95 AB92 AB100:AC100 AB96:AB99 AB102:AC106 AB101 AB109:AC109 AB107:AB108 AB111:AC115 AB110 AB117:AC118 AB116 AB120:AC120 AB119 AB122:AC129 AB121 AB131:AC133 AB130 AB135:AC135 AB134 AB137:AC138 AB136 AB141:AC144 AB139:AB140 AB146:AC146 AB145 AB148:AC148 AB147 AB150:AC159 AB149 AB161:AC164 AB160 AB166:AC167 AB165 AB169:AC171 AB168 AB173:AC175 AB172 AB177:AC177 AB176 AB179:AC179 AB178 AB180:AB184">
    <cfRule type="containsBlanks" dxfId="1803" priority="367">
      <formula>LEN(TRIM(AB3))=0</formula>
    </cfRule>
  </conditionalFormatting>
  <conditionalFormatting sqref="AB185:AC187">
    <cfRule type="containsBlanks" dxfId="1802" priority="366">
      <formula>LEN(TRIM(AB185))=0</formula>
    </cfRule>
  </conditionalFormatting>
  <conditionalFormatting sqref="AE3:AF4 AE6:AF8 AE5 AE10:AF12 AE9 AE15:AF16 AE13:AE14 AE18:AF27 AE17 AE29:AF30 AE28 AE32:AF34 AE31 AE36:AF36 AE35 AE39:AF39 AE37:AE38 AE42:AF42 AE40:AE41 AE45:AF47 AE43:AE44 AE49:AF50 AE48 AE52:AF53 AE51 AE55:AF55 AE54 AE57:AF58 AE56 AE60:AF62 AE59 AE65:AF66 AE63:AE64 AE68:AF73 AE67 AE75:AF86 AE74 AE88:AF88 AE87 AE90:AF91 AE89 AE93:AF95 AE92 AE100:AF100 AE96:AE99 AE102:AF106 AE101 AE109:AF109 AE107:AE108 AE111:AF115 AE110 AE117:AF118 AE116 AE120:AF120 AE119 AE122:AF129 AE121 AE131:AF133 AE130 AE135:AF135 AE134 AE137:AF138 AE136 AE141:AF144 AE139:AE140 AE146:AF146 AE145 AE148:AF148 AE147 AE150:AF159 AE149 AE161:AF164 AE160 AE166:AF167 AE165 AE169:AF171 AE168 AE173:AF175 AE172 AE177:AF177 AE176 AE179:AF179 AE178 AE185:AF187 AE180:AE184">
    <cfRule type="cellIs" dxfId="1801" priority="362" operator="equal">
      <formula>"REPROGRAMAÇÃO DE SALDOS"</formula>
    </cfRule>
    <cfRule type="cellIs" dxfId="1800" priority="363" operator="equal">
      <formula>"NÃO SE APLICA"</formula>
    </cfRule>
    <cfRule type="cellIs" dxfId="1799" priority="364" operator="equal">
      <formula>"NÃO POSSUI"</formula>
    </cfRule>
    <cfRule type="cellIs" dxfId="1798" priority="365" operator="equal">
      <formula>"NÃO SE APLICA"</formula>
    </cfRule>
  </conditionalFormatting>
  <conditionalFormatting sqref="AE3:AF4 AE6:AF8 AE5 AE10:AF12 AE9 AE15:AF16 AE13:AE14 AE18:AF27 AE17 AE29:AF30 AE28 AE32:AF34 AE31 AE36:AF36 AE35 AE39:AF39 AE37:AE38 AE42:AF42 AE40:AE41 AE45:AF47 AE43:AE44 AE49:AF50 AE48 AE52:AF53 AE51 AE55:AF55 AE54 AE57:AF58 AE56 AE60:AF62 AE59 AE65:AF66 AE63:AE64 AE68:AF73 AE67 AE75:AF86 AE74 AE88:AF88 AE87 AE90:AF91 AE89 AE93:AF95 AE92 AE100:AF100 AE96:AE99 AE102:AF106 AE101 AE109:AF109 AE107:AE108 AE111:AF115 AE110 AE117:AF118 AE116 AE120:AF120 AE119 AE122:AF129 AE121 AE131:AF133 AE130 AE135:AF135 AE134 AE137:AF138 AE136 AE141:AF144 AE139:AE140 AE146:AF146 AE145 AE148:AF148 AE147 AE150:AF159 AE149 AE161:AF164 AE160 AE166:AF167 AE165 AE169:AF171 AE168 AE173:AF175 AE172 AE177:AF177 AE176 AE179:AF179 AE178 AE180:AE184">
    <cfRule type="containsBlanks" dxfId="1797" priority="361">
      <formula>LEN(TRIM(AE3))=0</formula>
    </cfRule>
  </conditionalFormatting>
  <conditionalFormatting sqref="AE185:AF187">
    <cfRule type="containsBlanks" dxfId="1796" priority="360">
      <formula>LEN(TRIM(AE185))=0</formula>
    </cfRule>
  </conditionalFormatting>
  <conditionalFormatting sqref="AH3:AI4 AH6:AI8 AH5 AH10:AI12 AH9 AH15:AI16 AH13:AH14 AH18:AI27 AH17 AH29:AI30 AH28 AH32:AI34 AH31 AH36:AI36 AH35 AH39:AI39 AH37:AH38 AH42:AI42 AH40:AH41 AH45:AI47 AH43:AH44 AH49:AI50 AH48 AH52:AI53 AH51 AH55:AI55 AH54 AH57:AI58 AH56 AH60:AI62 AH59 AH65:AI66 AH63:AH64 AH68:AI73 AH67 AH75:AI86 AH74 AH88:AI88 AH87 AH90:AI91 AH89 AH93:AI95 AH92 AH100:AI100 AH96:AH99 AH102:AI106 AH101 AH109:AI109 AH107:AH108 AH111:AI115 AH110 AH117:AI118 AH116 AH120:AI120 AH119 AH122:AI129 AH121 AH131:AI133 AH130 AH135:AI135 AH134 AH137:AI138 AH136 AH141:AI144 AH139:AH140 AH146:AI146 AH145 AH148:AI148 AH147 AH150:AI159 AH149 AH161:AI164 AH160 AH166:AI167 AH165 AH169:AI171 AH168 AH173:AI175 AH172 AH177:AI177 AH176 AH179:AI179 AH178 AH185:AI187 AH180:AH184">
    <cfRule type="cellIs" dxfId="1795" priority="356" operator="equal">
      <formula>"REPROGRAMAÇÃO DE SALDOS"</formula>
    </cfRule>
    <cfRule type="cellIs" dxfId="1794" priority="357" operator="equal">
      <formula>"NÃO SE APLICA"</formula>
    </cfRule>
    <cfRule type="cellIs" dxfId="1793" priority="358" operator="equal">
      <formula>"NÃO POSSUI"</formula>
    </cfRule>
    <cfRule type="cellIs" dxfId="1792" priority="359" operator="equal">
      <formula>"NÃO SE APLICA"</formula>
    </cfRule>
  </conditionalFormatting>
  <conditionalFormatting sqref="AH3:AI4 AH6:AI8 AH5 AH10:AI12 AH9 AH15:AI16 AH13:AH14 AH18:AI27 AH17 AH29:AI30 AH28 AH32:AI34 AH31 AH36:AI36 AH35 AH39:AI39 AH37:AH38 AH42:AI42 AH40:AH41 AH45:AI47 AH43:AH44 AH49:AI50 AH48 AH52:AI53 AH51 AH55:AI55 AH54 AH57:AI58 AH56 AH60:AI62 AH59 AH65:AI66 AH63:AH64 AH68:AI73 AH67 AH75:AI86 AH74 AH88:AI88 AH87 AH90:AI91 AH89 AH93:AI95 AH92 AH100:AI100 AH96:AH99 AH102:AI106 AH101 AH109:AI109 AH107:AH108 AH111:AI115 AH110 AH117:AI118 AH116 AH120:AI120 AH119 AH122:AI129 AH121 AH131:AI133 AH130 AH135:AI135 AH134 AH137:AI138 AH136 AH141:AI144 AH139:AH140 AH146:AI146 AH145 AH148:AI148 AH147 AH150:AI159 AH149 AH161:AI164 AH160 AH166:AI167 AH165 AH169:AI171 AH168 AH173:AI175 AH172 AH177:AI177 AH176 AH179:AI179 AH178 AH180:AH184">
    <cfRule type="containsBlanks" dxfId="1791" priority="355">
      <formula>LEN(TRIM(AH3))=0</formula>
    </cfRule>
  </conditionalFormatting>
  <conditionalFormatting sqref="AH185:AI187">
    <cfRule type="containsBlanks" dxfId="1790" priority="354">
      <formula>LEN(TRIM(AH185))=0</formula>
    </cfRule>
  </conditionalFormatting>
  <conditionalFormatting sqref="AK3:AL4 AK6:AL8 AK5 AK10:AL12 AK9 AK15:AL16 AK13:AK14 AK18:AL27 AK17 AK29:AL30 AK28 AK32:AL34 AK31 AK36:AL36 AK35 AK39:AL39 AK37:AK38 AK42:AL42 AK40:AK41 AK45:AL47 AK43:AK44 AK49:AL50 AK48 AK52:AL53 AK51 AK55:AL55 AK54 AK57:AL58 AK56 AK60:AL62 AK59 AK65:AL66 AK63:AK64 AK68:AL73 AK67 AK75:AL86 AK74 AK88:AL88 AK87 AK90:AL91 AK89 AK93:AL95 AK92 AK100:AL100 AK96:AK99 AK102:AL106 AK101 AK109:AL109 AK107:AK108 AK111:AL115 AK110 AK117:AL118 AK116 AK120:AL120 AK119 AK122:AL129 AK121 AK131:AL133 AK130 AK135:AL135 AK134 AK137:AL138 AK136 AK141:AL144 AK139:AK140 AK146:AL146 AK145 AK148:AL148 AK147 AK150:AL159 AK149 AK161:AL164 AK160 AK166:AL167 AK165 AK169:AL171 AK168 AK173:AL175 AK172 AK177:AL177 AK176 AK179:AL179 AK178 AK185:AL187 AK180:AK184">
    <cfRule type="cellIs" dxfId="1789" priority="350" operator="equal">
      <formula>"REPROGRAMAÇÃO DE SALDOS"</formula>
    </cfRule>
    <cfRule type="cellIs" dxfId="1788" priority="351" operator="equal">
      <formula>"NÃO SE APLICA"</formula>
    </cfRule>
    <cfRule type="cellIs" dxfId="1787" priority="352" operator="equal">
      <formula>"NÃO POSSUI"</formula>
    </cfRule>
    <cfRule type="cellIs" dxfId="1786" priority="353" operator="equal">
      <formula>"NÃO SE APLICA"</formula>
    </cfRule>
  </conditionalFormatting>
  <conditionalFormatting sqref="AK3:AL4 AK6:AL8 AK5 AK10:AL12 AK9 AK15:AL16 AK13:AK14 AK18:AL27 AK17 AK29:AL30 AK28 AK32:AL34 AK31 AK36:AL36 AK35 AK39:AL39 AK37:AK38 AK42:AL42 AK40:AK41 AK45:AL47 AK43:AK44 AK49:AL50 AK48 AK52:AL53 AK51 AK55:AL55 AK54 AK57:AL58 AK56 AK60:AL62 AK59 AK65:AL66 AK63:AK64 AK68:AL73 AK67 AK75:AL86 AK74 AK88:AL88 AK87 AK90:AL91 AK89 AK93:AL95 AK92 AK100:AL100 AK96:AK99 AK102:AL106 AK101 AK109:AL109 AK107:AK108 AK111:AL115 AK110 AK117:AL118 AK116 AK120:AL120 AK119 AK122:AL129 AK121 AK131:AL133 AK130 AK135:AL135 AK134 AK137:AL138 AK136 AK141:AL144 AK139:AK140 AK146:AL146 AK145 AK148:AL148 AK147 AK150:AL159 AK149 AK161:AL164 AK160 AK166:AL167 AK165 AK169:AL171 AK168 AK173:AL175 AK172 AK177:AL177 AK176 AK179:AL179 AK178 AK180:AK184">
    <cfRule type="containsBlanks" dxfId="1785" priority="349">
      <formula>LEN(TRIM(AK3))=0</formula>
    </cfRule>
  </conditionalFormatting>
  <conditionalFormatting sqref="AK185:AL187">
    <cfRule type="containsBlanks" dxfId="1784" priority="348">
      <formula>LEN(TRIM(AK185))=0</formula>
    </cfRule>
  </conditionalFormatting>
  <conditionalFormatting sqref="AN3:AO4 AN6:AO8 AN5 AN10:AO12 AN9 AN15:AO16 AN13:AN14 AN18:AO27 AN17 AN29:AO30 AN28 AN32:AO34 AN31 AN36:AO36 AN35 AN39:AO39 AN37:AN38 AN42:AO42 AN40:AN41 AN45:AO47 AN43:AN44 AN49:AO50 AN48 AN52:AO53 AN51 AN55:AO55 AN54 AN57:AO58 AN56 AN60:AO62 AN59 AN65:AO66 AN63:AN64 AN68:AO73 AN67 AN75:AO86 AN74 AN88:AO88 AN87 AN90:AO91 AN89 AN93:AO95 AN92 AN100:AO100 AN96:AN99 AN102:AO106 AN101 AN109:AO109 AN107:AN108 AN111:AO115 AN110 AN117:AO118 AN116 AN120:AO120 AN119 AN122:AO129 AN121 AN131:AO133 AN130 AN135:AO135 AN134 AN137:AO138 AN136 AN141:AO144 AN139:AN140 AN146:AO146 AN145 AN148:AO148 AN147 AN150:AO159 AN149 AN161:AO164 AN160 AN166:AO167 AN165 AN169:AO171 AN168 AN173:AO175 AN172 AN177:AO177 AN176 AN179:AO179 AN178 AN185:AO187 AN180:AN184">
    <cfRule type="cellIs" dxfId="1783" priority="344" operator="equal">
      <formula>"REPROGRAMAÇÃO DE SALDOS"</formula>
    </cfRule>
    <cfRule type="cellIs" dxfId="1782" priority="345" operator="equal">
      <formula>"NÃO SE APLICA"</formula>
    </cfRule>
    <cfRule type="cellIs" dxfId="1781" priority="346" operator="equal">
      <formula>"NÃO POSSUI"</formula>
    </cfRule>
    <cfRule type="cellIs" dxfId="1780" priority="347" operator="equal">
      <formula>"NÃO SE APLICA"</formula>
    </cfRule>
  </conditionalFormatting>
  <conditionalFormatting sqref="AN3:AO4 AN6:AO8 AN5 AN10:AO12 AN9 AN15:AO16 AN13:AN14 AN18:AO27 AN17 AN29:AO30 AN28 AN32:AO34 AN31 AN36:AO36 AN35 AN39:AO39 AN37:AN38 AN42:AO42 AN40:AN41 AN45:AO47 AN43:AN44 AN49:AO50 AN48 AN52:AO53 AN51 AN55:AO55 AN54 AN57:AO58 AN56 AN60:AO62 AN59 AN65:AO66 AN63:AN64 AN68:AO73 AN67 AN75:AO86 AN74 AN88:AO88 AN87 AN90:AO91 AN89 AN93:AO95 AN92 AN100:AO100 AN96:AN99 AN102:AO106 AN101 AN109:AO109 AN107:AN108 AN111:AO115 AN110 AN117:AO118 AN116 AN120:AO120 AN119 AN122:AO129 AN121 AN131:AO133 AN130 AN135:AO135 AN134 AN137:AO138 AN136 AN141:AO144 AN139:AN140 AN146:AO146 AN145 AN148:AO148 AN147 AN150:AO159 AN149 AN161:AO164 AN160 AN166:AO167 AN165 AN169:AO171 AN168 AN173:AO175 AN172 AN177:AO177 AN176 AN179:AO179 AN178 AN180:AN184">
    <cfRule type="containsBlanks" dxfId="1779" priority="343">
      <formula>LEN(TRIM(AN3))=0</formula>
    </cfRule>
  </conditionalFormatting>
  <conditionalFormatting sqref="AN185:AO187">
    <cfRule type="containsBlanks" dxfId="1778" priority="342">
      <formula>LEN(TRIM(AN185))=0</formula>
    </cfRule>
  </conditionalFormatting>
  <conditionalFormatting sqref="AQ3:AR4 AQ6:AR8 AQ5 AQ10:AR12 AQ9 AQ15:AR16 AQ13:AQ14 AQ18:AR27 AQ17 AQ29:AR30 AQ28 AQ32:AR34 AQ31 AQ36:AR36 AQ35 AQ39:AR39 AQ37:AQ38 AQ42:AR42 AQ40:AQ41 AQ45:AR47 AQ43:AQ44 AQ49:AR50 AQ48 AQ52:AR53 AQ51 AQ55:AR55 AQ54 AQ57:AR58 AQ56 AQ60:AR62 AQ59 AQ65:AR66 AQ63:AQ64 AQ68:AR73 AQ67 AQ75:AR86 AQ74 AQ88:AR88 AQ87 AQ90:AR91 AQ89 AQ93:AR95 AQ92 AQ100:AR100 AQ96:AQ99 AQ102:AR106 AQ101 AQ109:AR109 AQ107:AQ108 AQ111:AR115 AQ110 AQ117:AR118 AQ116 AQ120:AR120 AQ119 AQ122:AR129 AQ121 AQ131:AR133 AQ130 AQ135:AR135 AQ134 AQ137:AR138 AQ136 AQ141:AR144 AQ139:AQ140 AQ146:AR146 AQ145 AQ148:AR148 AQ147 AQ150:AR159 AQ149 AQ161:AR164 AQ160 AQ166:AR167 AQ165 AQ169:AR171 AQ168 AQ173:AR175 AQ172 AQ177:AR177 AQ176 AQ179:AR179 AQ178 AQ185:AR187 AQ180:AQ184">
    <cfRule type="cellIs" dxfId="1777" priority="338" operator="equal">
      <formula>"REPROGRAMAÇÃO DE SALDOS"</formula>
    </cfRule>
    <cfRule type="cellIs" dxfId="1776" priority="339" operator="equal">
      <formula>"NÃO SE APLICA"</formula>
    </cfRule>
    <cfRule type="cellIs" dxfId="1775" priority="340" operator="equal">
      <formula>"NÃO POSSUI"</formula>
    </cfRule>
    <cfRule type="cellIs" dxfId="1774" priority="341" operator="equal">
      <formula>"NÃO SE APLICA"</formula>
    </cfRule>
  </conditionalFormatting>
  <conditionalFormatting sqref="AQ3:AR4 AQ6:AR8 AQ5 AQ10:AR12 AQ9 AQ15:AR16 AQ13:AQ14 AQ18:AR27 AQ17 AQ29:AR30 AQ28 AQ32:AR34 AQ31 AQ36:AR36 AQ35 AQ39:AR39 AQ37:AQ38 AQ42:AR42 AQ40:AQ41 AQ45:AR47 AQ43:AQ44 AQ49:AR50 AQ48 AQ52:AR53 AQ51 AQ55:AR55 AQ54 AQ57:AR58 AQ56 AQ60:AR62 AQ59 AQ65:AR66 AQ63:AQ64 AQ68:AR73 AQ67 AQ75:AR86 AQ74 AQ88:AR88 AQ87 AQ90:AR91 AQ89 AQ93:AR95 AQ92 AQ100:AR100 AQ96:AQ99 AQ102:AR106 AQ101 AQ109:AR109 AQ107:AQ108 AQ111:AR115 AQ110 AQ117:AR118 AQ116 AQ120:AR120 AQ119 AQ122:AR129 AQ121 AQ131:AR133 AQ130 AQ135:AR135 AQ134 AQ137:AR138 AQ136 AQ141:AR144 AQ139:AQ140 AQ146:AR146 AQ145 AQ148:AR148 AQ147 AQ150:AR159 AQ149 AQ161:AR164 AQ160 AQ166:AR167 AQ165 AQ169:AR171 AQ168 AQ173:AR175 AQ172 AQ177:AR177 AQ176 AQ179:AR179 AQ178 AQ180:AQ184">
    <cfRule type="containsBlanks" dxfId="1773" priority="337">
      <formula>LEN(TRIM(AQ3))=0</formula>
    </cfRule>
  </conditionalFormatting>
  <conditionalFormatting sqref="AQ185:AR187">
    <cfRule type="containsBlanks" dxfId="1772" priority="336">
      <formula>LEN(TRIM(AQ185))=0</formula>
    </cfRule>
  </conditionalFormatting>
  <conditionalFormatting sqref="O3:O187">
    <cfRule type="cellIs" dxfId="1771" priority="312" operator="equal">
      <formula>"REPROGRAMAÇÃO DE SALDOS"</formula>
    </cfRule>
    <cfRule type="cellIs" dxfId="1770" priority="313" operator="equal">
      <formula>"NÃO SE APLICA"</formula>
    </cfRule>
    <cfRule type="cellIs" dxfId="1769" priority="314" operator="equal">
      <formula>"NÃO POSSUI"</formula>
    </cfRule>
    <cfRule type="cellIs" dxfId="1768" priority="315" operator="equal">
      <formula>"NÃO SE APLICA"</formula>
    </cfRule>
  </conditionalFormatting>
  <conditionalFormatting sqref="O3:O187">
    <cfRule type="containsBlanks" dxfId="1767" priority="311">
      <formula>LEN(TRIM(O3))=0</formula>
    </cfRule>
  </conditionalFormatting>
  <conditionalFormatting sqref="O185:O187">
    <cfRule type="containsBlanks" dxfId="1766" priority="310">
      <formula>LEN(TRIM(O185))=0</formula>
    </cfRule>
  </conditionalFormatting>
  <conditionalFormatting sqref="O3:O187">
    <cfRule type="cellIs" dxfId="1765" priority="309" operator="equal">
      <formula>"NÃO SE APLICA"</formula>
    </cfRule>
  </conditionalFormatting>
  <conditionalFormatting sqref="O3:O187">
    <cfRule type="cellIs" dxfId="1764" priority="308" operator="equal">
      <formula>"REPROGRAMAÇÃO DE SALDOS"</formula>
    </cfRule>
  </conditionalFormatting>
  <conditionalFormatting sqref="O3:O187">
    <cfRule type="cellIs" dxfId="1763" priority="305" operator="equal">
      <formula>"NÃO POSSUI"</formula>
    </cfRule>
    <cfRule type="cellIs" dxfId="1762" priority="306" operator="equal">
      <formula>"REPROGRAMAÇÃO DE SALDOS"</formula>
    </cfRule>
    <cfRule type="cellIs" dxfId="1761" priority="307" operator="equal">
      <formula>"NÃO SE APLICA"</formula>
    </cfRule>
  </conditionalFormatting>
  <conditionalFormatting sqref="R3:R187">
    <cfRule type="cellIs" dxfId="1760" priority="301" operator="equal">
      <formula>"REPROGRAMAÇÃO DE SALDOS"</formula>
    </cfRule>
    <cfRule type="cellIs" dxfId="1759" priority="302" operator="equal">
      <formula>"NÃO SE APLICA"</formula>
    </cfRule>
    <cfRule type="cellIs" dxfId="1758" priority="303" operator="equal">
      <formula>"NÃO POSSUI"</formula>
    </cfRule>
    <cfRule type="cellIs" dxfId="1757" priority="304" operator="equal">
      <formula>"NÃO SE APLICA"</formula>
    </cfRule>
  </conditionalFormatting>
  <conditionalFormatting sqref="R3:R187">
    <cfRule type="containsBlanks" dxfId="1756" priority="300">
      <formula>LEN(TRIM(R3))=0</formula>
    </cfRule>
  </conditionalFormatting>
  <conditionalFormatting sqref="R185:R187">
    <cfRule type="containsBlanks" dxfId="1755" priority="299">
      <formula>LEN(TRIM(R185))=0</formula>
    </cfRule>
  </conditionalFormatting>
  <conditionalFormatting sqref="R3:R187">
    <cfRule type="cellIs" dxfId="1754" priority="298" operator="equal">
      <formula>"NÃO SE APLICA"</formula>
    </cfRule>
  </conditionalFormatting>
  <conditionalFormatting sqref="R3:R187">
    <cfRule type="cellIs" dxfId="1753" priority="297" operator="equal">
      <formula>"REPROGRAMAÇÃO DE SALDOS"</formula>
    </cfRule>
  </conditionalFormatting>
  <conditionalFormatting sqref="R3:R187">
    <cfRule type="cellIs" dxfId="1752" priority="294" operator="equal">
      <formula>"NÃO POSSUI"</formula>
    </cfRule>
    <cfRule type="cellIs" dxfId="1751" priority="295" operator="equal">
      <formula>"REPROGRAMAÇÃO DE SALDOS"</formula>
    </cfRule>
    <cfRule type="cellIs" dxfId="1750" priority="296" operator="equal">
      <formula>"NÃO SE APLICA"</formula>
    </cfRule>
  </conditionalFormatting>
  <conditionalFormatting sqref="U3:U187">
    <cfRule type="cellIs" dxfId="1749" priority="290" operator="equal">
      <formula>"REPROGRAMAÇÃO DE SALDOS"</formula>
    </cfRule>
    <cfRule type="cellIs" dxfId="1748" priority="291" operator="equal">
      <formula>"NÃO SE APLICA"</formula>
    </cfRule>
    <cfRule type="cellIs" dxfId="1747" priority="292" operator="equal">
      <formula>"NÃO POSSUI"</formula>
    </cfRule>
    <cfRule type="cellIs" dxfId="1746" priority="293" operator="equal">
      <formula>"NÃO SE APLICA"</formula>
    </cfRule>
  </conditionalFormatting>
  <conditionalFormatting sqref="U3:U187">
    <cfRule type="containsBlanks" dxfId="1745" priority="289">
      <formula>LEN(TRIM(U3))=0</formula>
    </cfRule>
  </conditionalFormatting>
  <conditionalFormatting sqref="U185:U187">
    <cfRule type="containsBlanks" dxfId="1744" priority="288">
      <formula>LEN(TRIM(U185))=0</formula>
    </cfRule>
  </conditionalFormatting>
  <conditionalFormatting sqref="U3:U187">
    <cfRule type="cellIs" dxfId="1743" priority="287" operator="equal">
      <formula>"NÃO SE APLICA"</formula>
    </cfRule>
  </conditionalFormatting>
  <conditionalFormatting sqref="U3:U187">
    <cfRule type="cellIs" dxfId="1742" priority="286" operator="equal">
      <formula>"REPROGRAMAÇÃO DE SALDOS"</formula>
    </cfRule>
  </conditionalFormatting>
  <conditionalFormatting sqref="U3:U187">
    <cfRule type="cellIs" dxfId="1741" priority="283" operator="equal">
      <formula>"NÃO POSSUI"</formula>
    </cfRule>
    <cfRule type="cellIs" dxfId="1740" priority="284" operator="equal">
      <formula>"REPROGRAMAÇÃO DE SALDOS"</formula>
    </cfRule>
    <cfRule type="cellIs" dxfId="1739" priority="285" operator="equal">
      <formula>"NÃO SE APLICA"</formula>
    </cfRule>
  </conditionalFormatting>
  <conditionalFormatting sqref="X3:X187">
    <cfRule type="cellIs" dxfId="1738" priority="279" operator="equal">
      <formula>"REPROGRAMAÇÃO DE SALDOS"</formula>
    </cfRule>
    <cfRule type="cellIs" dxfId="1737" priority="280" operator="equal">
      <formula>"NÃO SE APLICA"</formula>
    </cfRule>
    <cfRule type="cellIs" dxfId="1736" priority="281" operator="equal">
      <formula>"NÃO POSSUI"</formula>
    </cfRule>
    <cfRule type="cellIs" dxfId="1735" priority="282" operator="equal">
      <formula>"NÃO SE APLICA"</formula>
    </cfRule>
  </conditionalFormatting>
  <conditionalFormatting sqref="X3:X187">
    <cfRule type="containsBlanks" dxfId="1734" priority="278">
      <formula>LEN(TRIM(X3))=0</formula>
    </cfRule>
  </conditionalFormatting>
  <conditionalFormatting sqref="X185:X187">
    <cfRule type="containsBlanks" dxfId="1733" priority="277">
      <formula>LEN(TRIM(X185))=0</formula>
    </cfRule>
  </conditionalFormatting>
  <conditionalFormatting sqref="X3:X187">
    <cfRule type="cellIs" dxfId="1732" priority="276" operator="equal">
      <formula>"NÃO SE APLICA"</formula>
    </cfRule>
  </conditionalFormatting>
  <conditionalFormatting sqref="X3:X187">
    <cfRule type="cellIs" dxfId="1731" priority="275" operator="equal">
      <formula>"REPROGRAMAÇÃO DE SALDOS"</formula>
    </cfRule>
  </conditionalFormatting>
  <conditionalFormatting sqref="X3:X187">
    <cfRule type="cellIs" dxfId="1730" priority="272" operator="equal">
      <formula>"NÃO POSSUI"</formula>
    </cfRule>
    <cfRule type="cellIs" dxfId="1729" priority="273" operator="equal">
      <formula>"REPROGRAMAÇÃO DE SALDOS"</formula>
    </cfRule>
    <cfRule type="cellIs" dxfId="1728" priority="274" operator="equal">
      <formula>"NÃO SE APLICA"</formula>
    </cfRule>
  </conditionalFormatting>
  <conditionalFormatting sqref="AA3:AA187">
    <cfRule type="cellIs" dxfId="1727" priority="268" operator="equal">
      <formula>"REPROGRAMAÇÃO DE SALDOS"</formula>
    </cfRule>
    <cfRule type="cellIs" dxfId="1726" priority="269" operator="equal">
      <formula>"NÃO SE APLICA"</formula>
    </cfRule>
    <cfRule type="cellIs" dxfId="1725" priority="270" operator="equal">
      <formula>"NÃO POSSUI"</formula>
    </cfRule>
    <cfRule type="cellIs" dxfId="1724" priority="271" operator="equal">
      <formula>"NÃO SE APLICA"</formula>
    </cfRule>
  </conditionalFormatting>
  <conditionalFormatting sqref="AA3:AA187">
    <cfRule type="containsBlanks" dxfId="1723" priority="267">
      <formula>LEN(TRIM(AA3))=0</formula>
    </cfRule>
  </conditionalFormatting>
  <conditionalFormatting sqref="AA185:AA187">
    <cfRule type="containsBlanks" dxfId="1722" priority="266">
      <formula>LEN(TRIM(AA185))=0</formula>
    </cfRule>
  </conditionalFormatting>
  <conditionalFormatting sqref="AA3:AA187">
    <cfRule type="cellIs" dxfId="1721" priority="265" operator="equal">
      <formula>"NÃO SE APLICA"</formula>
    </cfRule>
  </conditionalFormatting>
  <conditionalFormatting sqref="AA3:AA187">
    <cfRule type="cellIs" dxfId="1720" priority="264" operator="equal">
      <formula>"REPROGRAMAÇÃO DE SALDOS"</formula>
    </cfRule>
  </conditionalFormatting>
  <conditionalFormatting sqref="AA3:AA187">
    <cfRule type="cellIs" dxfId="1719" priority="261" operator="equal">
      <formula>"NÃO POSSUI"</formula>
    </cfRule>
    <cfRule type="cellIs" dxfId="1718" priority="262" operator="equal">
      <formula>"REPROGRAMAÇÃO DE SALDOS"</formula>
    </cfRule>
    <cfRule type="cellIs" dxfId="1717" priority="263" operator="equal">
      <formula>"NÃO SE APLICA"</formula>
    </cfRule>
  </conditionalFormatting>
  <conditionalFormatting sqref="AD3:AD187">
    <cfRule type="cellIs" dxfId="1716" priority="257" operator="equal">
      <formula>"REPROGRAMAÇÃO DE SALDOS"</formula>
    </cfRule>
    <cfRule type="cellIs" dxfId="1715" priority="258" operator="equal">
      <formula>"NÃO SE APLICA"</formula>
    </cfRule>
    <cfRule type="cellIs" dxfId="1714" priority="259" operator="equal">
      <formula>"NÃO POSSUI"</formula>
    </cfRule>
    <cfRule type="cellIs" dxfId="1713" priority="260" operator="equal">
      <formula>"NÃO SE APLICA"</formula>
    </cfRule>
  </conditionalFormatting>
  <conditionalFormatting sqref="AD3:AD187">
    <cfRule type="containsBlanks" dxfId="1712" priority="256">
      <formula>LEN(TRIM(AD3))=0</formula>
    </cfRule>
  </conditionalFormatting>
  <conditionalFormatting sqref="AD185:AD187">
    <cfRule type="containsBlanks" dxfId="1711" priority="255">
      <formula>LEN(TRIM(AD185))=0</formula>
    </cfRule>
  </conditionalFormatting>
  <conditionalFormatting sqref="AD3:AD187">
    <cfRule type="cellIs" dxfId="1710" priority="254" operator="equal">
      <formula>"NÃO SE APLICA"</formula>
    </cfRule>
  </conditionalFormatting>
  <conditionalFormatting sqref="AD3:AD187">
    <cfRule type="cellIs" dxfId="1709" priority="253" operator="equal">
      <formula>"REPROGRAMAÇÃO DE SALDOS"</formula>
    </cfRule>
  </conditionalFormatting>
  <conditionalFormatting sqref="AD3:AD187">
    <cfRule type="cellIs" dxfId="1708" priority="250" operator="equal">
      <formula>"NÃO POSSUI"</formula>
    </cfRule>
    <cfRule type="cellIs" dxfId="1707" priority="251" operator="equal">
      <formula>"REPROGRAMAÇÃO DE SALDOS"</formula>
    </cfRule>
    <cfRule type="cellIs" dxfId="1706" priority="252" operator="equal">
      <formula>"NÃO SE APLICA"</formula>
    </cfRule>
  </conditionalFormatting>
  <conditionalFormatting sqref="AG3:AG187">
    <cfRule type="cellIs" dxfId="1705" priority="246" operator="equal">
      <formula>"REPROGRAMAÇÃO DE SALDOS"</formula>
    </cfRule>
    <cfRule type="cellIs" dxfId="1704" priority="247" operator="equal">
      <formula>"NÃO SE APLICA"</formula>
    </cfRule>
    <cfRule type="cellIs" dxfId="1703" priority="248" operator="equal">
      <formula>"NÃO POSSUI"</formula>
    </cfRule>
    <cfRule type="cellIs" dxfId="1702" priority="249" operator="equal">
      <formula>"NÃO SE APLICA"</formula>
    </cfRule>
  </conditionalFormatting>
  <conditionalFormatting sqref="AG3:AG187">
    <cfRule type="containsBlanks" dxfId="1701" priority="245">
      <formula>LEN(TRIM(AG3))=0</formula>
    </cfRule>
  </conditionalFormatting>
  <conditionalFormatting sqref="AG185:AG187">
    <cfRule type="containsBlanks" dxfId="1700" priority="244">
      <formula>LEN(TRIM(AG185))=0</formula>
    </cfRule>
  </conditionalFormatting>
  <conditionalFormatting sqref="AG3:AG187">
    <cfRule type="cellIs" dxfId="1699" priority="243" operator="equal">
      <formula>"NÃO SE APLICA"</formula>
    </cfRule>
  </conditionalFormatting>
  <conditionalFormatting sqref="AG3:AG187">
    <cfRule type="cellIs" dxfId="1698" priority="242" operator="equal">
      <formula>"REPROGRAMAÇÃO DE SALDOS"</formula>
    </cfRule>
  </conditionalFormatting>
  <conditionalFormatting sqref="AG3:AG187">
    <cfRule type="cellIs" dxfId="1697" priority="239" operator="equal">
      <formula>"NÃO POSSUI"</formula>
    </cfRule>
    <cfRule type="cellIs" dxfId="1696" priority="240" operator="equal">
      <formula>"REPROGRAMAÇÃO DE SALDOS"</formula>
    </cfRule>
    <cfRule type="cellIs" dxfId="1695" priority="241" operator="equal">
      <formula>"NÃO SE APLICA"</formula>
    </cfRule>
  </conditionalFormatting>
  <conditionalFormatting sqref="AJ3:AJ187">
    <cfRule type="cellIs" dxfId="1694" priority="235" operator="equal">
      <formula>"REPROGRAMAÇÃO DE SALDOS"</formula>
    </cfRule>
    <cfRule type="cellIs" dxfId="1693" priority="236" operator="equal">
      <formula>"NÃO SE APLICA"</formula>
    </cfRule>
    <cfRule type="cellIs" dxfId="1692" priority="237" operator="equal">
      <formula>"NÃO POSSUI"</formula>
    </cfRule>
    <cfRule type="cellIs" dxfId="1691" priority="238" operator="equal">
      <formula>"NÃO SE APLICA"</formula>
    </cfRule>
  </conditionalFormatting>
  <conditionalFormatting sqref="AJ3:AJ187">
    <cfRule type="containsBlanks" dxfId="1690" priority="234">
      <formula>LEN(TRIM(AJ3))=0</formula>
    </cfRule>
  </conditionalFormatting>
  <conditionalFormatting sqref="AJ185:AJ187">
    <cfRule type="containsBlanks" dxfId="1689" priority="233">
      <formula>LEN(TRIM(AJ185))=0</formula>
    </cfRule>
  </conditionalFormatting>
  <conditionalFormatting sqref="AJ3:AJ187">
    <cfRule type="cellIs" dxfId="1688" priority="232" operator="equal">
      <formula>"NÃO SE APLICA"</formula>
    </cfRule>
  </conditionalFormatting>
  <conditionalFormatting sqref="AJ3:AJ187">
    <cfRule type="cellIs" dxfId="1687" priority="231" operator="equal">
      <formula>"REPROGRAMAÇÃO DE SALDOS"</formula>
    </cfRule>
  </conditionalFormatting>
  <conditionalFormatting sqref="AJ3:AJ187">
    <cfRule type="cellIs" dxfId="1686" priority="228" operator="equal">
      <formula>"NÃO POSSUI"</formula>
    </cfRule>
    <cfRule type="cellIs" dxfId="1685" priority="229" operator="equal">
      <formula>"REPROGRAMAÇÃO DE SALDOS"</formula>
    </cfRule>
    <cfRule type="cellIs" dxfId="1684" priority="230" operator="equal">
      <formula>"NÃO SE APLICA"</formula>
    </cfRule>
  </conditionalFormatting>
  <conditionalFormatting sqref="AM3:AM187">
    <cfRule type="cellIs" dxfId="1683" priority="213" operator="equal">
      <formula>"REPROGRAMAÇÃO DE SALDOS"</formula>
    </cfRule>
    <cfRule type="cellIs" dxfId="1682" priority="214" operator="equal">
      <formula>"NÃO SE APLICA"</formula>
    </cfRule>
    <cfRule type="cellIs" dxfId="1681" priority="215" operator="equal">
      <formula>"NÃO POSSUI"</formula>
    </cfRule>
    <cfRule type="cellIs" dxfId="1680" priority="216" operator="equal">
      <formula>"NÃO SE APLICA"</formula>
    </cfRule>
  </conditionalFormatting>
  <conditionalFormatting sqref="AM3:AM187">
    <cfRule type="containsBlanks" dxfId="1679" priority="212">
      <formula>LEN(TRIM(AM3))=0</formula>
    </cfRule>
  </conditionalFormatting>
  <conditionalFormatting sqref="AM185:AM187">
    <cfRule type="containsBlanks" dxfId="1678" priority="211">
      <formula>LEN(TRIM(AM185))=0</formula>
    </cfRule>
  </conditionalFormatting>
  <conditionalFormatting sqref="AM3:AM187">
    <cfRule type="cellIs" dxfId="1677" priority="210" operator="equal">
      <formula>"NÃO SE APLICA"</formula>
    </cfRule>
  </conditionalFormatting>
  <conditionalFormatting sqref="AM3:AM187">
    <cfRule type="cellIs" dxfId="1676" priority="209" operator="equal">
      <formula>"REPROGRAMAÇÃO DE SALDOS"</formula>
    </cfRule>
  </conditionalFormatting>
  <conditionalFormatting sqref="AM3:AM187">
    <cfRule type="cellIs" dxfId="1675" priority="206" operator="equal">
      <formula>"NÃO POSSUI"</formula>
    </cfRule>
    <cfRule type="cellIs" dxfId="1674" priority="207" operator="equal">
      <formula>"REPROGRAMAÇÃO DE SALDOS"</formula>
    </cfRule>
    <cfRule type="cellIs" dxfId="1673" priority="208" operator="equal">
      <formula>"NÃO SE APLICA"</formula>
    </cfRule>
  </conditionalFormatting>
  <conditionalFormatting sqref="AP3:AP187">
    <cfRule type="cellIs" dxfId="1672" priority="202" operator="equal">
      <formula>"REPROGRAMAÇÃO DE SALDOS"</formula>
    </cfRule>
    <cfRule type="cellIs" dxfId="1671" priority="203" operator="equal">
      <formula>"NÃO SE APLICA"</formula>
    </cfRule>
    <cfRule type="cellIs" dxfId="1670" priority="204" operator="equal">
      <formula>"NÃO POSSUI"</formula>
    </cfRule>
    <cfRule type="cellIs" dxfId="1669" priority="205" operator="equal">
      <formula>"NÃO SE APLICA"</formula>
    </cfRule>
  </conditionalFormatting>
  <conditionalFormatting sqref="AP3:AP187">
    <cfRule type="containsBlanks" dxfId="1668" priority="201">
      <formula>LEN(TRIM(AP3))=0</formula>
    </cfRule>
  </conditionalFormatting>
  <conditionalFormatting sqref="AP185:AP187">
    <cfRule type="containsBlanks" dxfId="1667" priority="200">
      <formula>LEN(TRIM(AP185))=0</formula>
    </cfRule>
  </conditionalFormatting>
  <conditionalFormatting sqref="AP3:AP187">
    <cfRule type="cellIs" dxfId="1666" priority="199" operator="equal">
      <formula>"NÃO SE APLICA"</formula>
    </cfRule>
  </conditionalFormatting>
  <conditionalFormatting sqref="AP3:AP187">
    <cfRule type="cellIs" dxfId="1665" priority="198" operator="equal">
      <formula>"REPROGRAMAÇÃO DE SALDOS"</formula>
    </cfRule>
  </conditionalFormatting>
  <conditionalFormatting sqref="AP3:AP187">
    <cfRule type="cellIs" dxfId="1664" priority="195" operator="equal">
      <formula>"NÃO POSSUI"</formula>
    </cfRule>
    <cfRule type="cellIs" dxfId="1663" priority="196" operator="equal">
      <formula>"REPROGRAMAÇÃO DE SALDOS"</formula>
    </cfRule>
    <cfRule type="cellIs" dxfId="1662" priority="197" operator="equal">
      <formula>"NÃO SE APLICA"</formula>
    </cfRule>
  </conditionalFormatting>
  <conditionalFormatting sqref="AS3:AS187">
    <cfRule type="cellIs" dxfId="1661" priority="191" operator="equal">
      <formula>"REPROGRAMAÇÃO DE SALDOS"</formula>
    </cfRule>
    <cfRule type="cellIs" dxfId="1660" priority="192" operator="equal">
      <formula>"NÃO SE APLICA"</formula>
    </cfRule>
    <cfRule type="cellIs" dxfId="1659" priority="193" operator="equal">
      <formula>"NÃO POSSUI"</formula>
    </cfRule>
    <cfRule type="cellIs" dxfId="1658" priority="194" operator="equal">
      <formula>"NÃO SE APLICA"</formula>
    </cfRule>
  </conditionalFormatting>
  <conditionalFormatting sqref="AS3:AS187">
    <cfRule type="containsBlanks" dxfId="1657" priority="190">
      <formula>LEN(TRIM(AS3))=0</formula>
    </cfRule>
  </conditionalFormatting>
  <conditionalFormatting sqref="AS185:AS187">
    <cfRule type="containsBlanks" dxfId="1656" priority="189">
      <formula>LEN(TRIM(AS185))=0</formula>
    </cfRule>
  </conditionalFormatting>
  <conditionalFormatting sqref="AS3:AS187">
    <cfRule type="cellIs" dxfId="1655" priority="188" operator="equal">
      <formula>"NÃO SE APLICA"</formula>
    </cfRule>
  </conditionalFormatting>
  <conditionalFormatting sqref="AS3:AS187">
    <cfRule type="cellIs" dxfId="1654" priority="187" operator="equal">
      <formula>"REPROGRAMAÇÃO DE SALDOS"</formula>
    </cfRule>
  </conditionalFormatting>
  <conditionalFormatting sqref="AS3:AS187">
    <cfRule type="cellIs" dxfId="1653" priority="184" operator="equal">
      <formula>"NÃO POSSUI"</formula>
    </cfRule>
    <cfRule type="cellIs" dxfId="1652" priority="185" operator="equal">
      <formula>"REPROGRAMAÇÃO DE SALDOS"</formula>
    </cfRule>
    <cfRule type="cellIs" dxfId="1651" priority="186" operator="equal">
      <formula>"NÃO SE APLICA"</formula>
    </cfRule>
  </conditionalFormatting>
  <conditionalFormatting sqref="AT180:AT184 AT178 AT176 AT172 AT168 AT165 AT160 AT149 AT147 AT145 AT139:AT140 AT136 AT134 AT130 AT121 AT119 AT116 AT110 AT107:AT108 AT101 AT96:AT99 AT92 AT89 AT87 AT74 AT67 AT63:AT64 AT59 AT56 AT54 AT51 AT48 AT43:AT44 AT40:AT41 AT37:AT38 AT35 AT31 AT28 AT17 AT13:AT14 AT9 AT5">
    <cfRule type="cellIs" dxfId="1650" priority="183" operator="equal">
      <formula>"NÃO SE APLICA"</formula>
    </cfRule>
  </conditionalFormatting>
  <conditionalFormatting sqref="AT180:AU184 AT178:AU178 AT176:AU176 AT172:AU172 AT168:AU168 AT165:AU165 AT160:AU160 AT149:AU149 AT147:AU147 AT145:AU145 AT139:AU140 AT136:AU136 AT134:AU134 AT130:AU130 AT121:AU121 AT119:AU119 AT116:AU116 AT110:AU110 AT107:AU108 AT101:AU101 AT96:AU99 AT92:AU92 AT89:AU89 AT87:AU87 AT74:AU74 AT67:AU67 AT63:AU64 AT59:AU59 AT56:AU56 AT54:AU54 AT51:AU51 AT48:AU48 AT43:AU44 AT40:AU41 AT37:AU38 AT35:AU35 AT31:AU31 AT28:AU28 AT17:AU17 AT13:AU14 AT9:AU9 AT5:AU5">
    <cfRule type="cellIs" dxfId="1649" priority="180" operator="equal">
      <formula>"NÃO SE APLICA"</formula>
    </cfRule>
    <cfRule type="cellIs" dxfId="1648" priority="181" operator="equal">
      <formula>"NÃO POSSUI"</formula>
    </cfRule>
    <cfRule type="cellIs" dxfId="1647" priority="182" operator="equal">
      <formula>"REPROGRAMAÇÃO DE SALDOS"</formula>
    </cfRule>
  </conditionalFormatting>
  <conditionalFormatting sqref="AT180:AU184 AT178:AU178 AT176:AU176 AT172:AU172 AT168:AU168 AT165:AU165 AT160:AU160 AT149:AU149 AT147:AU147 AT145:AU145 AT139:AU140 AT136:AU136 AT134:AU134 AT130:AU130 AT121:AU121 AT119:AU119 AT116:AU116 AT110:AU110 AT107:AU108 AT101:AU101 AT96:AU99 AT92:AU92 AT89:AU89 AT87:AU87 AT74:AU74 AT67:AU67 AT63:AU64 AT59:AU59 AT56:AU56 AT54:AU54 AT51:AU51 AT48:AU48 AT43:AU44 AT40:AU41 AT37:AU38 AT35:AU35 AT31:AU31 AT28:AU28 AT17:AU17 AT13:AU14 AT9:AU9 AT5:AU5">
    <cfRule type="containsBlanks" dxfId="1646" priority="179">
      <formula>LEN(TRIM(AT5))=0</formula>
    </cfRule>
  </conditionalFormatting>
  <conditionalFormatting sqref="AT180:AU184 AT178:AU178 AT176:AU176 AT172:AU172 AT168:AU168 AT165:AU165 AT160:AU160 AT149:AU149 AT147:AU147 AT145:AU145 AT139:AU140 AT136:AU136 AT134:AU134 AT130:AU130 AT121:AU121 AT119:AU119 AT116:AU116 AT110:AU110 AT107:AU108 AT101:AU101 AT96:AU99 AT92:AU92 AT89:AU89 AT87:AU87 AT74:AU74 AT67:AU67 AT63:AU64 AT59:AU59 AT56:AU56 AT54:AU54 AT51:AU51 AT48:AU48 AT43:AU44 AT40:AU41 AT37:AU38 AT35:AU35 AT31:AU31 AT28:AU28 AT17:AU17 AT13:AU14 AT9:AU9 AT5:AU5">
    <cfRule type="cellIs" dxfId="1645" priority="178" operator="equal">
      <formula>"REPROGRAMAÇÃO DE SALDOS"</formula>
    </cfRule>
  </conditionalFormatting>
  <conditionalFormatting sqref="D62">
    <cfRule type="cellIs" dxfId="1644" priority="177" operator="equal">
      <formula>"NÃO SE APLICA"</formula>
    </cfRule>
  </conditionalFormatting>
  <conditionalFormatting sqref="D62">
    <cfRule type="cellIs" dxfId="1643" priority="171" operator="equal">
      <formula>"REPROGRAMAÇÃO DE SALDOS"</formula>
    </cfRule>
    <cfRule type="cellIs" dxfId="1642" priority="172" operator="equal">
      <formula>43373</formula>
    </cfRule>
    <cfRule type="cellIs" dxfId="1641" priority="173" operator="equal">
      <formula>"SALDO REPROGRAMADO"</formula>
    </cfRule>
    <cfRule type="cellIs" dxfId="1640" priority="174" operator="equal">
      <formula>"REPROGRAMAÇÃO DE SALDOS"</formula>
    </cfRule>
    <cfRule type="cellIs" dxfId="1639" priority="175" operator="equal">
      <formula>"NÃO POSSUI"</formula>
    </cfRule>
    <cfRule type="cellIs" dxfId="1638" priority="176" operator="equal">
      <formula>"NÃO SE APLICA"</formula>
    </cfRule>
  </conditionalFormatting>
  <conditionalFormatting sqref="D62">
    <cfRule type="containsBlanks" dxfId="1637" priority="170">
      <formula>LEN(TRIM(D62))=0</formula>
    </cfRule>
  </conditionalFormatting>
  <conditionalFormatting sqref="D62">
    <cfRule type="cellIs" dxfId="1636" priority="169" operator="equal">
      <formula>"REPROGRAMAÇÃO DE SALDOS"</formula>
    </cfRule>
  </conditionalFormatting>
  <conditionalFormatting sqref="K5">
    <cfRule type="cellIs" dxfId="1635" priority="168" operator="equal">
      <formula>"NÃO SE APLICA"</formula>
    </cfRule>
  </conditionalFormatting>
  <conditionalFormatting sqref="K5">
    <cfRule type="cellIs" dxfId="1634" priority="162" operator="equal">
      <formula>"REPROGRAMAÇÃO DE SALDOS"</formula>
    </cfRule>
    <cfRule type="cellIs" dxfId="1633" priority="163" operator="equal">
      <formula>43373</formula>
    </cfRule>
    <cfRule type="cellIs" dxfId="1632" priority="164" operator="equal">
      <formula>"SALDO REPROGRAMADO"</formula>
    </cfRule>
    <cfRule type="cellIs" dxfId="1631" priority="165" operator="equal">
      <formula>"REPROGRAMAÇÃO DE SALDOS"</formula>
    </cfRule>
    <cfRule type="cellIs" dxfId="1630" priority="166" operator="equal">
      <formula>"NÃO POSSUI"</formula>
    </cfRule>
    <cfRule type="cellIs" dxfId="1629" priority="167" operator="equal">
      <formula>"NÃO SE APLICA"</formula>
    </cfRule>
  </conditionalFormatting>
  <conditionalFormatting sqref="K5">
    <cfRule type="containsBlanks" dxfId="1628" priority="161">
      <formula>LEN(TRIM(K5))=0</formula>
    </cfRule>
  </conditionalFormatting>
  <conditionalFormatting sqref="K5">
    <cfRule type="cellIs" dxfId="1627" priority="160" operator="equal">
      <formula>"REPROGRAMAÇÃO DE SALDOS"</formula>
    </cfRule>
  </conditionalFormatting>
  <conditionalFormatting sqref="K5">
    <cfRule type="cellIs" dxfId="1626" priority="157" operator="equal">
      <formula>"NÃO POSSUI"</formula>
    </cfRule>
    <cfRule type="cellIs" dxfId="1625" priority="158" operator="equal">
      <formula>"REPROGRAMAÇÃO DE SALDOS"</formula>
    </cfRule>
    <cfRule type="cellIs" dxfId="1624" priority="159" operator="equal">
      <formula>"NÃO SE APLICA"</formula>
    </cfRule>
  </conditionalFormatting>
  <conditionalFormatting sqref="K180:K184 K178 K176 K172 K168 K165 K160 K149 K147 K145 K139:K140 K136 K134 K130 K121 K119 K116 K110 K107:K108 K101 K96:K99 K92 K89 K87 K74 K67 K63:K64 K59 K56 K54 K51 K48 K43:K44 K40:K41 K37:K38 K35 K31 K28 K17 K13:K14 K9">
    <cfRule type="cellIs" dxfId="1623" priority="156" operator="equal">
      <formula>"NÃO SE APLICA"</formula>
    </cfRule>
  </conditionalFormatting>
  <conditionalFormatting sqref="K180:K184 K178 K176 K172 K168 K165 K160 K149 K147 K145 K139:K140 K136 K134 K130 K121 K119 K116 K110 K107:K108 K101 K96:K99 K92 K89 K87 K74 K67 K63:K64 K59 K56 K54 K51 K48 K43:K44 K40:K41 K37:K38 K35 K31 K28 K17 K13:K14 K9">
    <cfRule type="cellIs" dxfId="1622" priority="150" operator="equal">
      <formula>"REPROGRAMAÇÃO DE SALDOS"</formula>
    </cfRule>
    <cfRule type="cellIs" dxfId="1621" priority="151" operator="equal">
      <formula>43373</formula>
    </cfRule>
    <cfRule type="cellIs" dxfId="1620" priority="152" operator="equal">
      <formula>"SALDO REPROGRAMADO"</formula>
    </cfRule>
    <cfRule type="cellIs" dxfId="1619" priority="153" operator="equal">
      <formula>"REPROGRAMAÇÃO DE SALDOS"</formula>
    </cfRule>
    <cfRule type="cellIs" dxfId="1618" priority="154" operator="equal">
      <formula>"NÃO POSSUI"</formula>
    </cfRule>
    <cfRule type="cellIs" dxfId="1617" priority="155" operator="equal">
      <formula>"NÃO SE APLICA"</formula>
    </cfRule>
  </conditionalFormatting>
  <conditionalFormatting sqref="K180:K184 K178 K176 K172 K168 K165 K160 K149 K147 K145 K139:K140 K136 K134 K130 K121 K119 K116 K110 K107:K108 K101 K96:K99 K92 K89 K87 K74 K67 K63:K64 K59 K56 K54 K51 K48 K43:K44 K40:K41 K37:K38 K35 K31 K28 K17 K13:K14 K9">
    <cfRule type="containsBlanks" dxfId="1616" priority="149">
      <formula>LEN(TRIM(K9))=0</formula>
    </cfRule>
  </conditionalFormatting>
  <conditionalFormatting sqref="K180:K184 K178 K176 K172 K168 K165 K160 K149 K147 K145 K139:K140 K136 K134 K130 K121 K119 K116 K110 K107:K108 K101 K96:K99 K92 K89 K87 K74 K67 K63:K64 K59 K56 K54 K51 K48 K43:K44 K40:K41 K37:K38 K35 K31 K28 K17 K13:K14 K9">
    <cfRule type="cellIs" dxfId="1615" priority="148" operator="equal">
      <formula>"REPROGRAMAÇÃO DE SALDOS"</formula>
    </cfRule>
  </conditionalFormatting>
  <conditionalFormatting sqref="K180:K184 K178 K176 K172 K168 K165 K160 K149 K147 K145 K139:K140 K136 K134 K130 K121 K119 K116 K110 K107:K108 K101 K96:K99 K92 K89 K87 K74 K67 K63:K64 K59 K56 K54 K51 K48 K43:K44 K40:K41 K37:K38 K35 K31 K28 K17 K13:K14 K9">
    <cfRule type="cellIs" dxfId="1614" priority="145" operator="equal">
      <formula>"NÃO POSSUI"</formula>
    </cfRule>
    <cfRule type="cellIs" dxfId="1613" priority="146" operator="equal">
      <formula>"REPROGRAMAÇÃO DE SALDOS"</formula>
    </cfRule>
    <cfRule type="cellIs" dxfId="1612" priority="147" operator="equal">
      <formula>"NÃO SE APLICA"</formula>
    </cfRule>
  </conditionalFormatting>
  <conditionalFormatting sqref="N5">
    <cfRule type="cellIs" dxfId="1611" priority="144" operator="equal">
      <formula>"NÃO SE APLICA"</formula>
    </cfRule>
  </conditionalFormatting>
  <conditionalFormatting sqref="N5">
    <cfRule type="cellIs" dxfId="1610" priority="138" operator="equal">
      <formula>"REPROGRAMAÇÃO DE SALDOS"</formula>
    </cfRule>
    <cfRule type="cellIs" dxfId="1609" priority="139" operator="equal">
      <formula>43373</formula>
    </cfRule>
    <cfRule type="cellIs" dxfId="1608" priority="140" operator="equal">
      <formula>"SALDO REPROGRAMADO"</formula>
    </cfRule>
    <cfRule type="cellIs" dxfId="1607" priority="141" operator="equal">
      <formula>"REPROGRAMAÇÃO DE SALDOS"</formula>
    </cfRule>
    <cfRule type="cellIs" dxfId="1606" priority="142" operator="equal">
      <formula>"NÃO POSSUI"</formula>
    </cfRule>
    <cfRule type="cellIs" dxfId="1605" priority="143" operator="equal">
      <formula>"NÃO SE APLICA"</formula>
    </cfRule>
  </conditionalFormatting>
  <conditionalFormatting sqref="N5">
    <cfRule type="containsBlanks" dxfId="1604" priority="137">
      <formula>LEN(TRIM(N5))=0</formula>
    </cfRule>
  </conditionalFormatting>
  <conditionalFormatting sqref="N5">
    <cfRule type="cellIs" dxfId="1603" priority="136" operator="equal">
      <formula>"REPROGRAMAÇÃO DE SALDOS"</formula>
    </cfRule>
  </conditionalFormatting>
  <conditionalFormatting sqref="N5">
    <cfRule type="cellIs" dxfId="1602" priority="133" operator="equal">
      <formula>"NÃO POSSUI"</formula>
    </cfRule>
    <cfRule type="cellIs" dxfId="1601" priority="134" operator="equal">
      <formula>"REPROGRAMAÇÃO DE SALDOS"</formula>
    </cfRule>
    <cfRule type="cellIs" dxfId="1600" priority="135" operator="equal">
      <formula>"NÃO SE APLICA"</formula>
    </cfRule>
  </conditionalFormatting>
  <conditionalFormatting sqref="N180:N184 N178 N176 N172 N168 N165 N160 N149 N147 N145 N139:N140 N136 N134 N130 N121 N119 N116 N110 N107:N108 N101 N96:N99 N92 N89 N87 N74 N67 N63:N64 N59 N56 N54 N51 N48 N43:N44 N40:N41 N37:N38 N35 N31 N28 N17 N13:N14 N9">
    <cfRule type="cellIs" dxfId="1599" priority="132" operator="equal">
      <formula>"NÃO SE APLICA"</formula>
    </cfRule>
  </conditionalFormatting>
  <conditionalFormatting sqref="N180:N184 N178 N176 N172 N168 N165 N160 N149 N147 N145 N139:N140 N136 N134 N130 N121 N119 N116 N110 N107:N108 N101 N96:N99 N92 N89 N87 N74 N67 N63:N64 N59 N56 N54 N51 N48 N43:N44 N40:N41 N37:N38 N35 N31 N28 N17 N13:N14 N9">
    <cfRule type="cellIs" dxfId="1598" priority="126" operator="equal">
      <formula>"REPROGRAMAÇÃO DE SALDOS"</formula>
    </cfRule>
    <cfRule type="cellIs" dxfId="1597" priority="127" operator="equal">
      <formula>43373</formula>
    </cfRule>
    <cfRule type="cellIs" dxfId="1596" priority="128" operator="equal">
      <formula>"SALDO REPROGRAMADO"</formula>
    </cfRule>
    <cfRule type="cellIs" dxfId="1595" priority="129" operator="equal">
      <formula>"REPROGRAMAÇÃO DE SALDOS"</formula>
    </cfRule>
    <cfRule type="cellIs" dxfId="1594" priority="130" operator="equal">
      <formula>"NÃO POSSUI"</formula>
    </cfRule>
    <cfRule type="cellIs" dxfId="1593" priority="131" operator="equal">
      <formula>"NÃO SE APLICA"</formula>
    </cfRule>
  </conditionalFormatting>
  <conditionalFormatting sqref="N180:N184 N178 N176 N172 N168 N165 N160 N149 N147 N145 N139:N140 N136 N134 N130 N121 N119 N116 N110 N107:N108 N101 N96:N99 N92 N89 N87 N74 N67 N63:N64 N59 N56 N54 N51 N48 N43:N44 N40:N41 N37:N38 N35 N31 N28 N17 N13:N14 N9">
    <cfRule type="containsBlanks" dxfId="1592" priority="125">
      <formula>LEN(TRIM(N9))=0</formula>
    </cfRule>
  </conditionalFormatting>
  <conditionalFormatting sqref="N180:N184 N178 N176 N172 N168 N165 N160 N149 N147 N145 N139:N140 N136 N134 N130 N121 N119 N116 N110 N107:N108 N101 N96:N99 N92 N89 N87 N74 N67 N63:N64 N59 N56 N54 N51 N48 N43:N44 N40:N41 N37:N38 N35 N31 N28 N17 N13:N14 N9">
    <cfRule type="cellIs" dxfId="1591" priority="124" operator="equal">
      <formula>"REPROGRAMAÇÃO DE SALDOS"</formula>
    </cfRule>
  </conditionalFormatting>
  <conditionalFormatting sqref="N180:N184 N178 N176 N172 N168 N165 N160 N149 N147 N145 N139:N140 N136 N134 N130 N121 N119 N116 N110 N107:N108 N101 N96:N99 N92 N89 N87 N74 N67 N63:N64 N59 N56 N54 N51 N48 N43:N44 N40:N41 N37:N38 N35 N31 N28 N17 N13:N14 N9">
    <cfRule type="cellIs" dxfId="1590" priority="121" operator="equal">
      <formula>"NÃO POSSUI"</formula>
    </cfRule>
    <cfRule type="cellIs" dxfId="1589" priority="122" operator="equal">
      <formula>"REPROGRAMAÇÃO DE SALDOS"</formula>
    </cfRule>
    <cfRule type="cellIs" dxfId="1588" priority="123" operator="equal">
      <formula>"NÃO SE APLICA"</formula>
    </cfRule>
  </conditionalFormatting>
  <conditionalFormatting sqref="Q180:Q184 Q178 Q176 Q172 Q168 Q165 Q160 Q149 Q147 Q145 Q139:Q140 Q136 Q134 Q130 Q121 Q119 Q116 Q110 Q107:Q108 Q101 Q96:Q99 Q92 Q89 Q87 Q74 Q67 Q63:Q64 Q59 Q56 Q54 Q51 Q48 Q43:Q44 Q40:Q41 Q37:Q38 Q35 Q31 Q28 Q17 Q13:Q14 Q9 Q5">
    <cfRule type="cellIs" dxfId="1587" priority="120" operator="equal">
      <formula>"NÃO SE APLICA"</formula>
    </cfRule>
  </conditionalFormatting>
  <conditionalFormatting sqref="Q180:Q184 Q178 Q176 Q172 Q168 Q165 Q160 Q149 Q147 Q145 Q139:Q140 Q136 Q134 Q130 Q121 Q119 Q116 Q110 Q107:Q108 Q101 Q96:Q99 Q92 Q89 Q87 Q74 Q67 Q63:Q64 Q59 Q56 Q54 Q51 Q48 Q43:Q44 Q40:Q41 Q37:Q38 Q35 Q31 Q28 Q17 Q13:Q14 Q9 Q5">
    <cfRule type="cellIs" dxfId="1586" priority="114" operator="equal">
      <formula>"REPROGRAMAÇÃO DE SALDOS"</formula>
    </cfRule>
    <cfRule type="cellIs" dxfId="1585" priority="115" operator="equal">
      <formula>43373</formula>
    </cfRule>
    <cfRule type="cellIs" dxfId="1584" priority="116" operator="equal">
      <formula>"SALDO REPROGRAMADO"</formula>
    </cfRule>
    <cfRule type="cellIs" dxfId="1583" priority="117" operator="equal">
      <formula>"REPROGRAMAÇÃO DE SALDOS"</formula>
    </cfRule>
    <cfRule type="cellIs" dxfId="1582" priority="118" operator="equal">
      <formula>"NÃO POSSUI"</formula>
    </cfRule>
    <cfRule type="cellIs" dxfId="1581" priority="119" operator="equal">
      <formula>"NÃO SE APLICA"</formula>
    </cfRule>
  </conditionalFormatting>
  <conditionalFormatting sqref="Q180:Q184 Q178 Q176 Q172 Q168 Q165 Q160 Q149 Q147 Q145 Q139:Q140 Q136 Q134 Q130 Q121 Q119 Q116 Q110 Q107:Q108 Q101 Q96:Q99 Q92 Q89 Q87 Q74 Q67 Q63:Q64 Q59 Q56 Q54 Q51 Q48 Q43:Q44 Q40:Q41 Q37:Q38 Q35 Q31 Q28 Q17 Q13:Q14 Q9 Q5">
    <cfRule type="containsBlanks" dxfId="1580" priority="113">
      <formula>LEN(TRIM(Q5))=0</formula>
    </cfRule>
  </conditionalFormatting>
  <conditionalFormatting sqref="Q180:Q184 Q178 Q176 Q172 Q168 Q165 Q160 Q149 Q147 Q145 Q139:Q140 Q136 Q134 Q130 Q121 Q119 Q116 Q110 Q107:Q108 Q101 Q96:Q99 Q92 Q89 Q87 Q74 Q67 Q63:Q64 Q59 Q56 Q54 Q51 Q48 Q43:Q44 Q40:Q41 Q37:Q38 Q35 Q31 Q28 Q17 Q13:Q14 Q9 Q5">
    <cfRule type="cellIs" dxfId="1579" priority="112" operator="equal">
      <formula>"REPROGRAMAÇÃO DE SALDOS"</formula>
    </cfRule>
  </conditionalFormatting>
  <conditionalFormatting sqref="Q180:Q184 Q178 Q176 Q172 Q168 Q165 Q160 Q149 Q147 Q145 Q139:Q140 Q136 Q134 Q130 Q121 Q119 Q116 Q110 Q107:Q108 Q101 Q96:Q99 Q92 Q89 Q87 Q74 Q67 Q63:Q64 Q59 Q56 Q54 Q51 Q48 Q43:Q44 Q40:Q41 Q37:Q38 Q35 Q31 Q28 Q17 Q13:Q14 Q9 Q5">
    <cfRule type="cellIs" dxfId="1578" priority="109" operator="equal">
      <formula>"NÃO POSSUI"</formula>
    </cfRule>
    <cfRule type="cellIs" dxfId="1577" priority="110" operator="equal">
      <formula>"REPROGRAMAÇÃO DE SALDOS"</formula>
    </cfRule>
    <cfRule type="cellIs" dxfId="1576" priority="111" operator="equal">
      <formula>"NÃO SE APLICA"</formula>
    </cfRule>
  </conditionalFormatting>
  <conditionalFormatting sqref="T180:T184 T178 T176 T172 T168 T165 T160 T149 T147 T145 T139:T140 T136 T134 T130 T121 T119 T116 T110 T107:T108 T101 T96:T99 T92 T89 T87 T74 T67 T63:T64 T59 T56 T54 T51 T48 T43:T44 T40:T41 T37:T38 T35 T31 T28 T17 T13:T14 T9 T5">
    <cfRule type="cellIs" dxfId="1575" priority="108" operator="equal">
      <formula>"NÃO SE APLICA"</formula>
    </cfRule>
  </conditionalFormatting>
  <conditionalFormatting sqref="T180:T184 T178 T176 T172 T168 T165 T160 T149 T147 T145 T139:T140 T136 T134 T130 T121 T119 T116 T110 T107:T108 T101 T96:T99 T92 T89 T87 T74 T67 T63:T64 T59 T56 T54 T51 T48 T43:T44 T40:T41 T37:T38 T35 T31 T28 T17 T13:T14 T9 T5">
    <cfRule type="cellIs" dxfId="1574" priority="102" operator="equal">
      <formula>"REPROGRAMAÇÃO DE SALDOS"</formula>
    </cfRule>
    <cfRule type="cellIs" dxfId="1573" priority="103" operator="equal">
      <formula>43373</formula>
    </cfRule>
    <cfRule type="cellIs" dxfId="1572" priority="104" operator="equal">
      <formula>"SALDO REPROGRAMADO"</formula>
    </cfRule>
    <cfRule type="cellIs" dxfId="1571" priority="105" operator="equal">
      <formula>"REPROGRAMAÇÃO DE SALDOS"</formula>
    </cfRule>
    <cfRule type="cellIs" dxfId="1570" priority="106" operator="equal">
      <formula>"NÃO POSSUI"</formula>
    </cfRule>
    <cfRule type="cellIs" dxfId="1569" priority="107" operator="equal">
      <formula>"NÃO SE APLICA"</formula>
    </cfRule>
  </conditionalFormatting>
  <conditionalFormatting sqref="T180:T184 T178 T176 T172 T168 T165 T160 T149 T147 T145 T139:T140 T136 T134 T130 T121 T119 T116 T110 T107:T108 T101 T96:T99 T92 T89 T87 T74 T67 T63:T64 T59 T56 T54 T51 T48 T43:T44 T40:T41 T37:T38 T35 T31 T28 T17 T13:T14 T9 T5">
    <cfRule type="containsBlanks" dxfId="1568" priority="101">
      <formula>LEN(TRIM(T5))=0</formula>
    </cfRule>
  </conditionalFormatting>
  <conditionalFormatting sqref="T180:T184 T178 T176 T172 T168 T165 T160 T149 T147 T145 T139:T140 T136 T134 T130 T121 T119 T116 T110 T107:T108 T101 T96:T99 T92 T89 T87 T74 T67 T63:T64 T59 T56 T54 T51 T48 T43:T44 T40:T41 T37:T38 T35 T31 T28 T17 T13:T14 T9 T5">
    <cfRule type="cellIs" dxfId="1567" priority="100" operator="equal">
      <formula>"REPROGRAMAÇÃO DE SALDOS"</formula>
    </cfRule>
  </conditionalFormatting>
  <conditionalFormatting sqref="T180:T184 T178 T176 T172 T168 T165 T160 T149 T147 T145 T139:T140 T136 T134 T130 T121 T119 T116 T110 T107:T108 T101 T96:T99 T92 T89 T87 T74 T67 T63:T64 T59 T56 T54 T51 T48 T43:T44 T40:T41 T37:T38 T35 T31 T28 T17 T13:T14 T9 T5">
    <cfRule type="cellIs" dxfId="1566" priority="97" operator="equal">
      <formula>"NÃO POSSUI"</formula>
    </cfRule>
    <cfRule type="cellIs" dxfId="1565" priority="98" operator="equal">
      <formula>"REPROGRAMAÇÃO DE SALDOS"</formula>
    </cfRule>
    <cfRule type="cellIs" dxfId="1564" priority="99" operator="equal">
      <formula>"NÃO SE APLICA"</formula>
    </cfRule>
  </conditionalFormatting>
  <conditionalFormatting sqref="W180:W184 W178 W176 W172 W168 W165 W160 W149 W147 W145 W139:W140 W136 W134 W130 W121 W119 W116 W110 W107:W108 W101 W96:W99 W92 W89 W87 W74 W67 W63:W64 W59 W56 W54 W51 W48 W43:W44 W40:W41 W37:W38 W35 W31 W28 W17 W13:W14 W9 W5">
    <cfRule type="cellIs" dxfId="1563" priority="96" operator="equal">
      <formula>"NÃO SE APLICA"</formula>
    </cfRule>
  </conditionalFormatting>
  <conditionalFormatting sqref="W180:W184 W178 W176 W172 W168 W165 W160 W149 W147 W145 W139:W140 W136 W134 W130 W121 W119 W116 W110 W107:W108 W101 W96:W99 W92 W89 W87 W74 W67 W63:W64 W59 W56 W54 W51 W48 W43:W44 W40:W41 W37:W38 W35 W31 W28 W17 W13:W14 W9 W5">
    <cfRule type="cellIs" dxfId="1562" priority="90" operator="equal">
      <formula>"REPROGRAMAÇÃO DE SALDOS"</formula>
    </cfRule>
    <cfRule type="cellIs" dxfId="1561" priority="91" operator="equal">
      <formula>43373</formula>
    </cfRule>
    <cfRule type="cellIs" dxfId="1560" priority="92" operator="equal">
      <formula>"SALDO REPROGRAMADO"</formula>
    </cfRule>
    <cfRule type="cellIs" dxfId="1559" priority="93" operator="equal">
      <formula>"REPROGRAMAÇÃO DE SALDOS"</formula>
    </cfRule>
    <cfRule type="cellIs" dxfId="1558" priority="94" operator="equal">
      <formula>"NÃO POSSUI"</formula>
    </cfRule>
    <cfRule type="cellIs" dxfId="1557" priority="95" operator="equal">
      <formula>"NÃO SE APLICA"</formula>
    </cfRule>
  </conditionalFormatting>
  <conditionalFormatting sqref="W180:W184 W178 W176 W172 W168 W165 W160 W149 W147 W145 W139:W140 W136 W134 W130 W121 W119 W116 W110 W107:W108 W101 W96:W99 W92 W89 W87 W74 W67 W63:W64 W59 W56 W54 W51 W48 W43:W44 W40:W41 W37:W38 W35 W31 W28 W17 W13:W14 W9 W5">
    <cfRule type="containsBlanks" dxfId="1556" priority="89">
      <formula>LEN(TRIM(W5))=0</formula>
    </cfRule>
  </conditionalFormatting>
  <conditionalFormatting sqref="W180:W184 W178 W176 W172 W168 W165 W160 W149 W147 W145 W139:W140 W136 W134 W130 W121 W119 W116 W110 W107:W108 W101 W96:W99 W92 W89 W87 W74 W67 W63:W64 W59 W56 W54 W51 W48 W43:W44 W40:W41 W37:W38 W35 W31 W28 W17 W13:W14 W9 W5">
    <cfRule type="cellIs" dxfId="1555" priority="88" operator="equal">
      <formula>"REPROGRAMAÇÃO DE SALDOS"</formula>
    </cfRule>
  </conditionalFormatting>
  <conditionalFormatting sqref="W180:W184 W178 W176 W172 W168 W165 W160 W149 W147 W145 W139:W140 W136 W134 W130 W121 W119 W116 W110 W107:W108 W101 W96:W99 W92 W89 W87 W74 W67 W63:W64 W59 W56 W54 W51 W48 W43:W44 W40:W41 W37:W38 W35 W31 W28 W17 W13:W14 W9 W5">
    <cfRule type="cellIs" dxfId="1554" priority="85" operator="equal">
      <formula>"NÃO POSSUI"</formula>
    </cfRule>
    <cfRule type="cellIs" dxfId="1553" priority="86" operator="equal">
      <formula>"REPROGRAMAÇÃO DE SALDOS"</formula>
    </cfRule>
    <cfRule type="cellIs" dxfId="1552" priority="87" operator="equal">
      <formula>"NÃO SE APLICA"</formula>
    </cfRule>
  </conditionalFormatting>
  <conditionalFormatting sqref="Z180:Z184 Z178 Z176 Z172 Z168 Z165 Z160 Z149 Z147 Z145 Z139:Z140 Z136 Z134 Z130 Z121 Z119 Z116 Z110 Z107:Z108 Z101 Z96:Z99 Z92 Z89 Z87 Z74 Z67 Z63:Z64 Z59 Z56 Z54 Z51 Z48 Z43:Z44 Z40:Z41 Z37:Z38 Z35 Z31 Z28 Z17 Z13:Z14 Z9 Z5">
    <cfRule type="cellIs" dxfId="1551" priority="84" operator="equal">
      <formula>"NÃO SE APLICA"</formula>
    </cfRule>
  </conditionalFormatting>
  <conditionalFormatting sqref="Z180:Z184 Z178 Z176 Z172 Z168 Z165 Z160 Z149 Z147 Z145 Z139:Z140 Z136 Z134 Z130 Z121 Z119 Z116 Z110 Z107:Z108 Z101 Z96:Z99 Z92 Z89 Z87 Z74 Z67 Z63:Z64 Z59 Z56 Z54 Z51 Z48 Z43:Z44 Z40:Z41 Z37:Z38 Z35 Z31 Z28 Z17 Z13:Z14 Z9 Z5">
    <cfRule type="cellIs" dxfId="1550" priority="78" operator="equal">
      <formula>"REPROGRAMAÇÃO DE SALDOS"</formula>
    </cfRule>
    <cfRule type="cellIs" dxfId="1549" priority="79" operator="equal">
      <formula>43373</formula>
    </cfRule>
    <cfRule type="cellIs" dxfId="1548" priority="80" operator="equal">
      <formula>"SALDO REPROGRAMADO"</formula>
    </cfRule>
    <cfRule type="cellIs" dxfId="1547" priority="81" operator="equal">
      <formula>"REPROGRAMAÇÃO DE SALDOS"</formula>
    </cfRule>
    <cfRule type="cellIs" dxfId="1546" priority="82" operator="equal">
      <formula>"NÃO POSSUI"</formula>
    </cfRule>
    <cfRule type="cellIs" dxfId="1545" priority="83" operator="equal">
      <formula>"NÃO SE APLICA"</formula>
    </cfRule>
  </conditionalFormatting>
  <conditionalFormatting sqref="Z180:Z184 Z178 Z176 Z172 Z168 Z165 Z160 Z149 Z147 Z145 Z139:Z140 Z136 Z134 Z130 Z121 Z119 Z116 Z110 Z107:Z108 Z101 Z96:Z99 Z92 Z89 Z87 Z74 Z67 Z63:Z64 Z59 Z56 Z54 Z51 Z48 Z43:Z44 Z40:Z41 Z37:Z38 Z35 Z31 Z28 Z17 Z13:Z14 Z9 Z5">
    <cfRule type="containsBlanks" dxfId="1544" priority="77">
      <formula>LEN(TRIM(Z5))=0</formula>
    </cfRule>
  </conditionalFormatting>
  <conditionalFormatting sqref="Z180:Z184 Z178 Z176 Z172 Z168 Z165 Z160 Z149 Z147 Z145 Z139:Z140 Z136 Z134 Z130 Z121 Z119 Z116 Z110 Z107:Z108 Z101 Z96:Z99 Z92 Z89 Z87 Z74 Z67 Z63:Z64 Z59 Z56 Z54 Z51 Z48 Z43:Z44 Z40:Z41 Z37:Z38 Z35 Z31 Z28 Z17 Z13:Z14 Z9 Z5">
    <cfRule type="cellIs" dxfId="1543" priority="76" operator="equal">
      <formula>"REPROGRAMAÇÃO DE SALDOS"</formula>
    </cfRule>
  </conditionalFormatting>
  <conditionalFormatting sqref="Z180:Z184 Z178 Z176 Z172 Z168 Z165 Z160 Z149 Z147 Z145 Z139:Z140 Z136 Z134 Z130 Z121 Z119 Z116 Z110 Z107:Z108 Z101 Z96:Z99 Z92 Z89 Z87 Z74 Z67 Z63:Z64 Z59 Z56 Z54 Z51 Z48 Z43:Z44 Z40:Z41 Z37:Z38 Z35 Z31 Z28 Z17 Z13:Z14 Z9 Z5">
    <cfRule type="cellIs" dxfId="1542" priority="73" operator="equal">
      <formula>"NÃO POSSUI"</formula>
    </cfRule>
    <cfRule type="cellIs" dxfId="1541" priority="74" operator="equal">
      <formula>"REPROGRAMAÇÃO DE SALDOS"</formula>
    </cfRule>
    <cfRule type="cellIs" dxfId="1540" priority="75" operator="equal">
      <formula>"NÃO SE APLICA"</formula>
    </cfRule>
  </conditionalFormatting>
  <conditionalFormatting sqref="AC180:AC184 AC178 AC176 AC172 AC168 AC165 AC160 AC149 AC147 AC145 AC139:AC140 AC136 AC134 AC130 AC121 AC119 AC116 AC110 AC107:AC108 AC101 AC96:AC99 AC92 AC89 AC87 AC74 AC67 AC63:AC64 AC59 AC56 AC54 AC51 AC48 AC43:AC44 AC40:AC41 AC37:AC38 AC35 AC31 AC28 AC17 AC13:AC14 AC9 AC5">
    <cfRule type="cellIs" dxfId="1539" priority="72" operator="equal">
      <formula>"NÃO SE APLICA"</formula>
    </cfRule>
  </conditionalFormatting>
  <conditionalFormatting sqref="AC180:AC184 AC178 AC176 AC172 AC168 AC165 AC160 AC149 AC147 AC145 AC139:AC140 AC136 AC134 AC130 AC121 AC119 AC116 AC110 AC107:AC108 AC101 AC96:AC99 AC92 AC89 AC87 AC74 AC67 AC63:AC64 AC59 AC56 AC54 AC51 AC48 AC43:AC44 AC40:AC41 AC37:AC38 AC35 AC31 AC28 AC17 AC13:AC14 AC9 AC5">
    <cfRule type="cellIs" dxfId="1538" priority="66" operator="equal">
      <formula>"REPROGRAMAÇÃO DE SALDOS"</formula>
    </cfRule>
    <cfRule type="cellIs" dxfId="1537" priority="67" operator="equal">
      <formula>43373</formula>
    </cfRule>
    <cfRule type="cellIs" dxfId="1536" priority="68" operator="equal">
      <formula>"SALDO REPROGRAMADO"</formula>
    </cfRule>
    <cfRule type="cellIs" dxfId="1535" priority="69" operator="equal">
      <formula>"REPROGRAMAÇÃO DE SALDOS"</formula>
    </cfRule>
    <cfRule type="cellIs" dxfId="1534" priority="70" operator="equal">
      <formula>"NÃO POSSUI"</formula>
    </cfRule>
    <cfRule type="cellIs" dxfId="1533" priority="71" operator="equal">
      <formula>"NÃO SE APLICA"</formula>
    </cfRule>
  </conditionalFormatting>
  <conditionalFormatting sqref="AC180:AC184 AC178 AC176 AC172 AC168 AC165 AC160 AC149 AC147 AC145 AC139:AC140 AC136 AC134 AC130 AC121 AC119 AC116 AC110 AC107:AC108 AC101 AC96:AC99 AC92 AC89 AC87 AC74 AC67 AC63:AC64 AC59 AC56 AC54 AC51 AC48 AC43:AC44 AC40:AC41 AC37:AC38 AC35 AC31 AC28 AC17 AC13:AC14 AC9 AC5">
    <cfRule type="containsBlanks" dxfId="1532" priority="65">
      <formula>LEN(TRIM(AC5))=0</formula>
    </cfRule>
  </conditionalFormatting>
  <conditionalFormatting sqref="AC180:AC184 AC178 AC176 AC172 AC168 AC165 AC160 AC149 AC147 AC145 AC139:AC140 AC136 AC134 AC130 AC121 AC119 AC116 AC110 AC107:AC108 AC101 AC96:AC99 AC92 AC89 AC87 AC74 AC67 AC63:AC64 AC59 AC56 AC54 AC51 AC48 AC43:AC44 AC40:AC41 AC37:AC38 AC35 AC31 AC28 AC17 AC13:AC14 AC9 AC5">
    <cfRule type="cellIs" dxfId="1531" priority="64" operator="equal">
      <formula>"REPROGRAMAÇÃO DE SALDOS"</formula>
    </cfRule>
  </conditionalFormatting>
  <conditionalFormatting sqref="AC180:AC184 AC178 AC176 AC172 AC168 AC165 AC160 AC149 AC147 AC145 AC139:AC140 AC136 AC134 AC130 AC121 AC119 AC116 AC110 AC107:AC108 AC101 AC96:AC99 AC92 AC89 AC87 AC74 AC67 AC63:AC64 AC59 AC56 AC54 AC51 AC48 AC43:AC44 AC40:AC41 AC37:AC38 AC35 AC31 AC28 AC17 AC13:AC14 AC9 AC5">
    <cfRule type="cellIs" dxfId="1530" priority="61" operator="equal">
      <formula>"NÃO POSSUI"</formula>
    </cfRule>
    <cfRule type="cellIs" dxfId="1529" priority="62" operator="equal">
      <formula>"REPROGRAMAÇÃO DE SALDOS"</formula>
    </cfRule>
    <cfRule type="cellIs" dxfId="1528" priority="63" operator="equal">
      <formula>"NÃO SE APLICA"</formula>
    </cfRule>
  </conditionalFormatting>
  <conditionalFormatting sqref="AF180:AF184 AF178 AF176 AF172 AF168 AF165 AF160 AF149 AF147 AF145 AF139:AF140 AF136 AF134 AF130 AF121 AF119 AF116 AF110 AF107:AF108 AF101 AF96:AF99 AF92 AF89 AF87 AF74 AF67 AF63:AF64 AF59 AF56 AF54 AF51 AF48 AF43:AF44 AF40:AF41 AF37:AF38 AF35 AF31 AF28 AF17 AF13:AF14 AF9 AF5">
    <cfRule type="cellIs" dxfId="1527" priority="60" operator="equal">
      <formula>"NÃO SE APLICA"</formula>
    </cfRule>
  </conditionalFormatting>
  <conditionalFormatting sqref="AF180:AF184 AF178 AF176 AF172 AF168 AF165 AF160 AF149 AF147 AF145 AF139:AF140 AF136 AF134 AF130 AF121 AF119 AF116 AF110 AF107:AF108 AF101 AF96:AF99 AF92 AF89 AF87 AF74 AF67 AF63:AF64 AF59 AF56 AF54 AF51 AF48 AF43:AF44 AF40:AF41 AF37:AF38 AF35 AF31 AF28 AF17 AF13:AF14 AF9 AF5">
    <cfRule type="cellIs" dxfId="1526" priority="54" operator="equal">
      <formula>"REPROGRAMAÇÃO DE SALDOS"</formula>
    </cfRule>
    <cfRule type="cellIs" dxfId="1525" priority="55" operator="equal">
      <formula>43373</formula>
    </cfRule>
    <cfRule type="cellIs" dxfId="1524" priority="56" operator="equal">
      <formula>"SALDO REPROGRAMADO"</formula>
    </cfRule>
    <cfRule type="cellIs" dxfId="1523" priority="57" operator="equal">
      <formula>"REPROGRAMAÇÃO DE SALDOS"</formula>
    </cfRule>
    <cfRule type="cellIs" dxfId="1522" priority="58" operator="equal">
      <formula>"NÃO POSSUI"</formula>
    </cfRule>
    <cfRule type="cellIs" dxfId="1521" priority="59" operator="equal">
      <formula>"NÃO SE APLICA"</formula>
    </cfRule>
  </conditionalFormatting>
  <conditionalFormatting sqref="AF180:AF184 AF178 AF176 AF172 AF168 AF165 AF160 AF149 AF147 AF145 AF139:AF140 AF136 AF134 AF130 AF121 AF119 AF116 AF110 AF107:AF108 AF101 AF96:AF99 AF92 AF89 AF87 AF74 AF67 AF63:AF64 AF59 AF56 AF54 AF51 AF48 AF43:AF44 AF40:AF41 AF37:AF38 AF35 AF31 AF28 AF17 AF13:AF14 AF9 AF5">
    <cfRule type="containsBlanks" dxfId="1520" priority="53">
      <formula>LEN(TRIM(AF5))=0</formula>
    </cfRule>
  </conditionalFormatting>
  <conditionalFormatting sqref="AF180:AF184 AF178 AF176 AF172 AF168 AF165 AF160 AF149 AF147 AF145 AF139:AF140 AF136 AF134 AF130 AF121 AF119 AF116 AF110 AF107:AF108 AF101 AF96:AF99 AF92 AF89 AF87 AF74 AF67 AF63:AF64 AF59 AF56 AF54 AF51 AF48 AF43:AF44 AF40:AF41 AF37:AF38 AF35 AF31 AF28 AF17 AF13:AF14 AF9 AF5">
    <cfRule type="cellIs" dxfId="1519" priority="52" operator="equal">
      <formula>"REPROGRAMAÇÃO DE SALDOS"</formula>
    </cfRule>
  </conditionalFormatting>
  <conditionalFormatting sqref="AF180:AF184 AF178 AF176 AF172 AF168 AF165 AF160 AF149 AF147 AF145 AF139:AF140 AF136 AF134 AF130 AF121 AF119 AF116 AF110 AF107:AF108 AF101 AF96:AF99 AF92 AF89 AF87 AF74 AF67 AF63:AF64 AF59 AF56 AF54 AF51 AF48 AF43:AF44 AF40:AF41 AF37:AF38 AF35 AF31 AF28 AF17 AF13:AF14 AF9 AF5">
    <cfRule type="cellIs" dxfId="1518" priority="49" operator="equal">
      <formula>"NÃO POSSUI"</formula>
    </cfRule>
    <cfRule type="cellIs" dxfId="1517" priority="50" operator="equal">
      <formula>"REPROGRAMAÇÃO DE SALDOS"</formula>
    </cfRule>
    <cfRule type="cellIs" dxfId="1516" priority="51" operator="equal">
      <formula>"NÃO SE APLICA"</formula>
    </cfRule>
  </conditionalFormatting>
  <conditionalFormatting sqref="AI180:AI184 AI178 AI176 AI172 AI168 AI165 AI160 AI149 AI147 AI145 AI139:AI140 AI136 AI134 AI130 AI121 AI119 AI116 AI110 AI107:AI108 AI101 AI96:AI99 AI92 AI89 AI87 AI74 AI67 AI63:AI64 AI59 AI56 AI54 AI51 AI48 AI43:AI44 AI40:AI41 AI37:AI38 AI35 AI31 AI28 AI17 AI13:AI14 AI9 AI5">
    <cfRule type="cellIs" dxfId="1515" priority="48" operator="equal">
      <formula>"NÃO SE APLICA"</formula>
    </cfRule>
  </conditionalFormatting>
  <conditionalFormatting sqref="AI180:AI184 AI178 AI176 AI172 AI168 AI165 AI160 AI149 AI147 AI145 AI139:AI140 AI136 AI134 AI130 AI121 AI119 AI116 AI110 AI107:AI108 AI101 AI96:AI99 AI92 AI89 AI87 AI74 AI67 AI63:AI64 AI59 AI56 AI54 AI51 AI48 AI43:AI44 AI40:AI41 AI37:AI38 AI35 AI31 AI28 AI17 AI13:AI14 AI9 AI5">
    <cfRule type="cellIs" dxfId="1514" priority="42" operator="equal">
      <formula>"REPROGRAMAÇÃO DE SALDOS"</formula>
    </cfRule>
    <cfRule type="cellIs" dxfId="1513" priority="43" operator="equal">
      <formula>43373</formula>
    </cfRule>
    <cfRule type="cellIs" dxfId="1512" priority="44" operator="equal">
      <formula>"SALDO REPROGRAMADO"</formula>
    </cfRule>
    <cfRule type="cellIs" dxfId="1511" priority="45" operator="equal">
      <formula>"REPROGRAMAÇÃO DE SALDOS"</formula>
    </cfRule>
    <cfRule type="cellIs" dxfId="1510" priority="46" operator="equal">
      <formula>"NÃO POSSUI"</formula>
    </cfRule>
    <cfRule type="cellIs" dxfId="1509" priority="47" operator="equal">
      <formula>"NÃO SE APLICA"</formula>
    </cfRule>
  </conditionalFormatting>
  <conditionalFormatting sqref="AI180:AI184 AI178 AI176 AI172 AI168 AI165 AI160 AI149 AI147 AI145 AI139:AI140 AI136 AI134 AI130 AI121 AI119 AI116 AI110 AI107:AI108 AI101 AI96:AI99 AI92 AI89 AI87 AI74 AI67 AI63:AI64 AI59 AI56 AI54 AI51 AI48 AI43:AI44 AI40:AI41 AI37:AI38 AI35 AI31 AI28 AI17 AI13:AI14 AI9 AI5">
    <cfRule type="containsBlanks" dxfId="1508" priority="41">
      <formula>LEN(TRIM(AI5))=0</formula>
    </cfRule>
  </conditionalFormatting>
  <conditionalFormatting sqref="AI180:AI184 AI178 AI176 AI172 AI168 AI165 AI160 AI149 AI147 AI145 AI139:AI140 AI136 AI134 AI130 AI121 AI119 AI116 AI110 AI107:AI108 AI101 AI96:AI99 AI92 AI89 AI87 AI74 AI67 AI63:AI64 AI59 AI56 AI54 AI51 AI48 AI43:AI44 AI40:AI41 AI37:AI38 AI35 AI31 AI28 AI17 AI13:AI14 AI9 AI5">
    <cfRule type="cellIs" dxfId="1507" priority="40" operator="equal">
      <formula>"REPROGRAMAÇÃO DE SALDOS"</formula>
    </cfRule>
  </conditionalFormatting>
  <conditionalFormatting sqref="AI180:AI184 AI178 AI176 AI172 AI168 AI165 AI160 AI149 AI147 AI145 AI139:AI140 AI136 AI134 AI130 AI121 AI119 AI116 AI110 AI107:AI108 AI101 AI96:AI99 AI92 AI89 AI87 AI74 AI67 AI63:AI64 AI59 AI56 AI54 AI51 AI48 AI43:AI44 AI40:AI41 AI37:AI38 AI35 AI31 AI28 AI17 AI13:AI14 AI9 AI5">
    <cfRule type="cellIs" dxfId="1506" priority="37" operator="equal">
      <formula>"NÃO POSSUI"</formula>
    </cfRule>
    <cfRule type="cellIs" dxfId="1505" priority="38" operator="equal">
      <formula>"REPROGRAMAÇÃO DE SALDOS"</formula>
    </cfRule>
    <cfRule type="cellIs" dxfId="1504" priority="39" operator="equal">
      <formula>"NÃO SE APLICA"</formula>
    </cfRule>
  </conditionalFormatting>
  <conditionalFormatting sqref="AL180:AL184 AL178 AL176 AL172 AL168 AL165 AL160 AL149 AL147 AL145 AL139:AL140 AL136 AL134 AL130 AL121 AL119 AL116 AL110 AL107:AL108 AL101 AL96:AL99 AL92 AL89 AL87 AL74 AL67 AL63:AL64 AL59 AL56 AL54 AL51 AL48 AL43:AL44 AL40:AL41 AL37:AL38 AL35 AL31 AL28 AL17 AL13:AL14 AL9 AL5">
    <cfRule type="cellIs" dxfId="1503" priority="36" operator="equal">
      <formula>"NÃO SE APLICA"</formula>
    </cfRule>
  </conditionalFormatting>
  <conditionalFormatting sqref="AL180:AL184 AL178 AL176 AL172 AL168 AL165 AL160 AL149 AL147 AL145 AL139:AL140 AL136 AL134 AL130 AL121 AL119 AL116 AL110 AL107:AL108 AL101 AL96:AL99 AL92 AL89 AL87 AL74 AL67 AL63:AL64 AL59 AL56 AL54 AL51 AL48 AL43:AL44 AL40:AL41 AL37:AL38 AL35 AL31 AL28 AL17 AL13:AL14 AL9 AL5">
    <cfRule type="cellIs" dxfId="1502" priority="30" operator="equal">
      <formula>"REPROGRAMAÇÃO DE SALDOS"</formula>
    </cfRule>
    <cfRule type="cellIs" dxfId="1501" priority="31" operator="equal">
      <formula>43373</formula>
    </cfRule>
    <cfRule type="cellIs" dxfId="1500" priority="32" operator="equal">
      <formula>"SALDO REPROGRAMADO"</formula>
    </cfRule>
    <cfRule type="cellIs" dxfId="1499" priority="33" operator="equal">
      <formula>"REPROGRAMAÇÃO DE SALDOS"</formula>
    </cfRule>
    <cfRule type="cellIs" dxfId="1498" priority="34" operator="equal">
      <formula>"NÃO POSSUI"</formula>
    </cfRule>
    <cfRule type="cellIs" dxfId="1497" priority="35" operator="equal">
      <formula>"NÃO SE APLICA"</formula>
    </cfRule>
  </conditionalFormatting>
  <conditionalFormatting sqref="AL180:AL184 AL178 AL176 AL172 AL168 AL165 AL160 AL149 AL147 AL145 AL139:AL140 AL136 AL134 AL130 AL121 AL119 AL116 AL110 AL107:AL108 AL101 AL96:AL99 AL92 AL89 AL87 AL74 AL67 AL63:AL64 AL59 AL56 AL54 AL51 AL48 AL43:AL44 AL40:AL41 AL37:AL38 AL35 AL31 AL28 AL17 AL13:AL14 AL9 AL5">
    <cfRule type="containsBlanks" dxfId="1496" priority="29">
      <formula>LEN(TRIM(AL5))=0</formula>
    </cfRule>
  </conditionalFormatting>
  <conditionalFormatting sqref="AL180:AL184 AL178 AL176 AL172 AL168 AL165 AL160 AL149 AL147 AL145 AL139:AL140 AL136 AL134 AL130 AL121 AL119 AL116 AL110 AL107:AL108 AL101 AL96:AL99 AL92 AL89 AL87 AL74 AL67 AL63:AL64 AL59 AL56 AL54 AL51 AL48 AL43:AL44 AL40:AL41 AL37:AL38 AL35 AL31 AL28 AL17 AL13:AL14 AL9 AL5">
    <cfRule type="cellIs" dxfId="1495" priority="28" operator="equal">
      <formula>"REPROGRAMAÇÃO DE SALDOS"</formula>
    </cfRule>
  </conditionalFormatting>
  <conditionalFormatting sqref="AL180:AL184 AL178 AL176 AL172 AL168 AL165 AL160 AL149 AL147 AL145 AL139:AL140 AL136 AL134 AL130 AL121 AL119 AL116 AL110 AL107:AL108 AL101 AL96:AL99 AL92 AL89 AL87 AL74 AL67 AL63:AL64 AL59 AL56 AL54 AL51 AL48 AL43:AL44 AL40:AL41 AL37:AL38 AL35 AL31 AL28 AL17 AL13:AL14 AL9 AL5">
    <cfRule type="cellIs" dxfId="1494" priority="25" operator="equal">
      <formula>"NÃO POSSUI"</formula>
    </cfRule>
    <cfRule type="cellIs" dxfId="1493" priority="26" operator="equal">
      <formula>"REPROGRAMAÇÃO DE SALDOS"</formula>
    </cfRule>
    <cfRule type="cellIs" dxfId="1492" priority="27" operator="equal">
      <formula>"NÃO SE APLICA"</formula>
    </cfRule>
  </conditionalFormatting>
  <conditionalFormatting sqref="AO180:AO184 AO178 AO176 AO172 AO168 AO165 AO160 AO149 AO147 AO145 AO139:AO140 AO136 AO134 AO130 AO121 AO119 AO116 AO110 AO107:AO108 AO101 AO96:AO99 AO92 AO89 AO87 AO74 AO67 AO63:AO64 AO59 AO56 AO54 AO51 AO48 AO43:AO44 AO40:AO41 AO37:AO38 AO35 AO31 AO28 AO17 AO13:AO14 AO9 AO5">
    <cfRule type="cellIs" dxfId="1491" priority="24" operator="equal">
      <formula>"NÃO SE APLICA"</formula>
    </cfRule>
  </conditionalFormatting>
  <conditionalFormatting sqref="AO180:AO184 AO178 AO176 AO172 AO168 AO165 AO160 AO149 AO147 AO145 AO139:AO140 AO136 AO134 AO130 AO121 AO119 AO116 AO110 AO107:AO108 AO101 AO96:AO99 AO92 AO89 AO87 AO74 AO67 AO63:AO64 AO59 AO56 AO54 AO51 AO48 AO43:AO44 AO40:AO41 AO37:AO38 AO35 AO31 AO28 AO17 AO13:AO14 AO9 AO5">
    <cfRule type="cellIs" dxfId="1490" priority="18" operator="equal">
      <formula>"REPROGRAMAÇÃO DE SALDOS"</formula>
    </cfRule>
    <cfRule type="cellIs" dxfId="1489" priority="19" operator="equal">
      <formula>43373</formula>
    </cfRule>
    <cfRule type="cellIs" dxfId="1488" priority="20" operator="equal">
      <formula>"SALDO REPROGRAMADO"</formula>
    </cfRule>
    <cfRule type="cellIs" dxfId="1487" priority="21" operator="equal">
      <formula>"REPROGRAMAÇÃO DE SALDOS"</formula>
    </cfRule>
    <cfRule type="cellIs" dxfId="1486" priority="22" operator="equal">
      <formula>"NÃO POSSUI"</formula>
    </cfRule>
    <cfRule type="cellIs" dxfId="1485" priority="23" operator="equal">
      <formula>"NÃO SE APLICA"</formula>
    </cfRule>
  </conditionalFormatting>
  <conditionalFormatting sqref="AO180:AO184 AO178 AO176 AO172 AO168 AO165 AO160 AO149 AO147 AO145 AO139:AO140 AO136 AO134 AO130 AO121 AO119 AO116 AO110 AO107:AO108 AO101 AO96:AO99 AO92 AO89 AO87 AO74 AO67 AO63:AO64 AO59 AO56 AO54 AO51 AO48 AO43:AO44 AO40:AO41 AO37:AO38 AO35 AO31 AO28 AO17 AO13:AO14 AO9 AO5">
    <cfRule type="containsBlanks" dxfId="1484" priority="17">
      <formula>LEN(TRIM(AO5))=0</formula>
    </cfRule>
  </conditionalFormatting>
  <conditionalFormatting sqref="AO180:AO184 AO178 AO176 AO172 AO168 AO165 AO160 AO149 AO147 AO145 AO139:AO140 AO136 AO134 AO130 AO121 AO119 AO116 AO110 AO107:AO108 AO101 AO96:AO99 AO92 AO89 AO87 AO74 AO67 AO63:AO64 AO59 AO56 AO54 AO51 AO48 AO43:AO44 AO40:AO41 AO37:AO38 AO35 AO31 AO28 AO17 AO13:AO14 AO9 AO5">
    <cfRule type="cellIs" dxfId="1483" priority="16" operator="equal">
      <formula>"REPROGRAMAÇÃO DE SALDOS"</formula>
    </cfRule>
  </conditionalFormatting>
  <conditionalFormatting sqref="AO180:AO184 AO178 AO176 AO172 AO168 AO165 AO160 AO149 AO147 AO145 AO139:AO140 AO136 AO134 AO130 AO121 AO119 AO116 AO110 AO107:AO108 AO101 AO96:AO99 AO92 AO89 AO87 AO74 AO67 AO63:AO64 AO59 AO56 AO54 AO51 AO48 AO43:AO44 AO40:AO41 AO37:AO38 AO35 AO31 AO28 AO17 AO13:AO14 AO9 AO5">
    <cfRule type="cellIs" dxfId="1482" priority="13" operator="equal">
      <formula>"NÃO POSSUI"</formula>
    </cfRule>
    <cfRule type="cellIs" dxfId="1481" priority="14" operator="equal">
      <formula>"REPROGRAMAÇÃO DE SALDOS"</formula>
    </cfRule>
    <cfRule type="cellIs" dxfId="1480" priority="15" operator="equal">
      <formula>"NÃO SE APLICA"</formula>
    </cfRule>
  </conditionalFormatting>
  <conditionalFormatting sqref="AR180:AR184 AR178 AR176 AR172 AR168 AR165 AR160 AR149 AR147 AR145 AR139:AR140 AR136 AR134 AR130 AR121 AR119 AR116 AR110 AR107:AR108 AR101 AR96:AR99 AR92 AR89 AR87 AR74 AR67 AR63:AR64 AR59 AR56 AR54 AR51 AR48 AR43:AR44 AR40:AR41 AR37:AR38 AR35 AR31 AR28 AR17 AR13:AR14 AR9 AR5">
    <cfRule type="cellIs" dxfId="1479" priority="12" operator="equal">
      <formula>"NÃO SE APLICA"</formula>
    </cfRule>
  </conditionalFormatting>
  <conditionalFormatting sqref="AR180:AR184 AR178 AR176 AR172 AR168 AR165 AR160 AR149 AR147 AR145 AR139:AR140 AR136 AR134 AR130 AR121 AR119 AR116 AR110 AR107:AR108 AR101 AR96:AR99 AR92 AR89 AR87 AR74 AR67 AR63:AR64 AR59 AR56 AR54 AR51 AR48 AR43:AR44 AR40:AR41 AR37:AR38 AR35 AR31 AR28 AR17 AR13:AR14 AR9 AR5">
    <cfRule type="cellIs" dxfId="1478" priority="6" operator="equal">
      <formula>"REPROGRAMAÇÃO DE SALDOS"</formula>
    </cfRule>
    <cfRule type="cellIs" dxfId="1477" priority="7" operator="equal">
      <formula>43373</formula>
    </cfRule>
    <cfRule type="cellIs" dxfId="1476" priority="8" operator="equal">
      <formula>"SALDO REPROGRAMADO"</formula>
    </cfRule>
    <cfRule type="cellIs" dxfId="1475" priority="9" operator="equal">
      <formula>"REPROGRAMAÇÃO DE SALDOS"</formula>
    </cfRule>
    <cfRule type="cellIs" dxfId="1474" priority="10" operator="equal">
      <formula>"NÃO POSSUI"</formula>
    </cfRule>
    <cfRule type="cellIs" dxfId="1473" priority="11" operator="equal">
      <formula>"NÃO SE APLICA"</formula>
    </cfRule>
  </conditionalFormatting>
  <conditionalFormatting sqref="AR180:AR184 AR178 AR176 AR172 AR168 AR165 AR160 AR149 AR147 AR145 AR139:AR140 AR136 AR134 AR130 AR121 AR119 AR116 AR110 AR107:AR108 AR101 AR96:AR99 AR92 AR89 AR87 AR74 AR67 AR63:AR64 AR59 AR56 AR54 AR51 AR48 AR43:AR44 AR40:AR41 AR37:AR38 AR35 AR31 AR28 AR17 AR13:AR14 AR9 AR5">
    <cfRule type="containsBlanks" dxfId="1472" priority="5">
      <formula>LEN(TRIM(AR5))=0</formula>
    </cfRule>
  </conditionalFormatting>
  <conditionalFormatting sqref="AR180:AR184 AR178 AR176 AR172 AR168 AR165 AR160 AR149 AR147 AR145 AR139:AR140 AR136 AR134 AR130 AR121 AR119 AR116 AR110 AR107:AR108 AR101 AR96:AR99 AR92 AR89 AR87 AR74 AR67 AR63:AR64 AR59 AR56 AR54 AR51 AR48 AR43:AR44 AR40:AR41 AR37:AR38 AR35 AR31 AR28 AR17 AR13:AR14 AR9 AR5">
    <cfRule type="cellIs" dxfId="1471" priority="4" operator="equal">
      <formula>"REPROGRAMAÇÃO DE SALDOS"</formula>
    </cfRule>
  </conditionalFormatting>
  <conditionalFormatting sqref="AR180:AR184 AR178 AR176 AR172 AR168 AR165 AR160 AR149 AR147 AR145 AR139:AR140 AR136 AR134 AR130 AR121 AR119 AR116 AR110 AR107:AR108 AR101 AR96:AR99 AR92 AR89 AR87 AR74 AR67 AR63:AR64 AR59 AR56 AR54 AR51 AR48 AR43:AR44 AR40:AR41 AR37:AR38 AR35 AR31 AR28 AR17 AR13:AR14 AR9 AR5">
    <cfRule type="cellIs" dxfId="1470" priority="1" operator="equal">
      <formula>"NÃO POSSUI"</formula>
    </cfRule>
    <cfRule type="cellIs" dxfId="1469" priority="2" operator="equal">
      <formula>"REPROGRAMAÇÃO DE SALDOS"</formula>
    </cfRule>
    <cfRule type="cellIs" dxfId="1468" priority="3" operator="equal">
      <formula>"NÃO SE APLICA"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27" filterMode="1"/>
  <dimension ref="A1:AU192"/>
  <sheetViews>
    <sheetView zoomScaleNormal="10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K63" sqref="K63"/>
    </sheetView>
  </sheetViews>
  <sheetFormatPr defaultColWidth="9.140625" defaultRowHeight="12.95" customHeight="1" x14ac:dyDescent="0.2"/>
  <cols>
    <col min="1" max="1" width="21" style="16" bestFit="1" customWidth="1"/>
    <col min="2" max="2" width="23.28515625" style="16" bestFit="1" customWidth="1"/>
    <col min="3" max="3" width="15" style="16" bestFit="1" customWidth="1"/>
    <col min="4" max="4" width="10.7109375" style="64" customWidth="1"/>
    <col min="5" max="5" width="20.7109375" style="64" customWidth="1"/>
    <col min="6" max="6" width="10.7109375" style="91" customWidth="1"/>
    <col min="7" max="7" width="10.7109375" style="64" customWidth="1"/>
    <col min="8" max="8" width="14.140625" style="75" customWidth="1"/>
    <col min="9" max="9" width="10.7109375" style="75" customWidth="1"/>
    <col min="10" max="10" width="10.7109375" style="201" customWidth="1"/>
    <col min="11" max="11" width="10.7109375" style="76" customWidth="1"/>
    <col min="12" max="12" width="10.7109375" style="64" customWidth="1"/>
    <col min="13" max="13" width="10.7109375" style="201" customWidth="1"/>
    <col min="14" max="14" width="10.7109375" style="76" customWidth="1"/>
    <col min="15" max="15" width="10.7109375" style="64" customWidth="1"/>
    <col min="16" max="16" width="10.7109375" style="201" customWidth="1"/>
    <col min="17" max="17" width="10.7109375" style="76" customWidth="1"/>
    <col min="18" max="18" width="10.7109375" style="64" customWidth="1"/>
    <col min="19" max="19" width="10.7109375" style="201" customWidth="1"/>
    <col min="20" max="20" width="13.85546875" style="76" customWidth="1"/>
    <col min="21" max="21" width="10.7109375" style="64" customWidth="1"/>
    <col min="22" max="22" width="10.7109375" style="201" customWidth="1"/>
    <col min="23" max="23" width="10.7109375" style="76" customWidth="1"/>
    <col min="24" max="24" width="10.7109375" style="64" customWidth="1"/>
    <col min="25" max="25" width="10.7109375" style="201" customWidth="1"/>
    <col min="26" max="26" width="10.7109375" style="76" customWidth="1"/>
    <col min="27" max="27" width="10.7109375" style="64" customWidth="1"/>
    <col min="28" max="28" width="10.7109375" style="201" customWidth="1"/>
    <col min="29" max="29" width="10.7109375" style="76" customWidth="1"/>
    <col min="30" max="30" width="10.7109375" style="92" customWidth="1"/>
    <col min="31" max="31" width="10.7109375" style="201" customWidth="1"/>
    <col min="32" max="32" width="10.7109375" style="76" customWidth="1"/>
    <col min="33" max="33" width="10.7109375" style="64" customWidth="1"/>
    <col min="34" max="34" width="10.7109375" style="201" customWidth="1"/>
    <col min="35" max="35" width="10.7109375" style="76" customWidth="1"/>
    <col min="36" max="36" width="10.7109375" style="64" customWidth="1"/>
    <col min="37" max="37" width="10.7109375" style="201" customWidth="1"/>
    <col min="38" max="38" width="10.7109375" style="76" customWidth="1"/>
    <col min="39" max="39" width="10.7109375" style="64" customWidth="1"/>
    <col min="40" max="40" width="10.7109375" style="201" customWidth="1"/>
    <col min="41" max="41" width="10.7109375" style="76" customWidth="1"/>
    <col min="42" max="42" width="10.7109375" style="64" customWidth="1"/>
    <col min="43" max="43" width="8.42578125" style="201" customWidth="1"/>
    <col min="44" max="44" width="10.7109375" style="76" customWidth="1"/>
    <col min="45" max="45" width="10.7109375" style="64" customWidth="1"/>
    <col min="46" max="47" width="12" style="75" customWidth="1"/>
    <col min="48" max="66" width="9.140625" style="93" customWidth="1"/>
    <col min="67" max="16384" width="9.140625" style="93"/>
  </cols>
  <sheetData>
    <row r="1" spans="1:47" ht="12.95" customHeight="1" x14ac:dyDescent="0.2">
      <c r="A1" s="99" t="s">
        <v>1018</v>
      </c>
      <c r="B1" s="100"/>
      <c r="C1" s="100"/>
      <c r="D1" s="100"/>
      <c r="E1" s="100"/>
      <c r="F1" s="100"/>
      <c r="G1" s="100"/>
      <c r="H1" s="100"/>
      <c r="I1" s="101"/>
      <c r="J1" s="216" t="s">
        <v>634</v>
      </c>
      <c r="K1" s="216"/>
      <c r="L1" s="216"/>
      <c r="M1" s="216" t="s">
        <v>635</v>
      </c>
      <c r="N1" s="216"/>
      <c r="O1" s="216"/>
      <c r="P1" s="216" t="s">
        <v>636</v>
      </c>
      <c r="Q1" s="216"/>
      <c r="R1" s="216"/>
      <c r="S1" s="216" t="s">
        <v>637</v>
      </c>
      <c r="T1" s="217"/>
      <c r="U1" s="216"/>
      <c r="V1" s="216" t="s">
        <v>638</v>
      </c>
      <c r="W1" s="217"/>
      <c r="X1" s="216"/>
      <c r="Y1" s="216" t="s">
        <v>639</v>
      </c>
      <c r="Z1" s="217"/>
      <c r="AA1" s="216"/>
      <c r="AB1" s="216" t="s">
        <v>645</v>
      </c>
      <c r="AC1" s="217"/>
      <c r="AD1" s="216"/>
      <c r="AE1" s="216" t="s">
        <v>646</v>
      </c>
      <c r="AF1" s="217"/>
      <c r="AG1" s="216"/>
      <c r="AH1" s="216" t="s">
        <v>647</v>
      </c>
      <c r="AI1" s="217"/>
      <c r="AJ1" s="216"/>
      <c r="AK1" s="216" t="s">
        <v>648</v>
      </c>
      <c r="AL1" s="217"/>
      <c r="AM1" s="216"/>
      <c r="AN1" s="225" t="s">
        <v>658</v>
      </c>
      <c r="AO1" s="226"/>
      <c r="AP1" s="227"/>
      <c r="AQ1" s="225" t="s">
        <v>659</v>
      </c>
      <c r="AR1" s="226"/>
      <c r="AS1" s="227"/>
      <c r="AT1" s="224"/>
      <c r="AU1" s="224"/>
    </row>
    <row r="2" spans="1:47" s="94" customFormat="1" ht="22.5" x14ac:dyDescent="0.25">
      <c r="A2" s="102" t="s">
        <v>899</v>
      </c>
      <c r="B2" s="102" t="s">
        <v>894</v>
      </c>
      <c r="C2" s="102" t="s">
        <v>895</v>
      </c>
      <c r="D2" s="103" t="s">
        <v>892</v>
      </c>
      <c r="E2" s="103" t="s">
        <v>893</v>
      </c>
      <c r="F2" s="104" t="s">
        <v>896</v>
      </c>
      <c r="G2" s="103" t="s">
        <v>932</v>
      </c>
      <c r="H2" s="105" t="s">
        <v>898</v>
      </c>
      <c r="I2" s="105" t="s">
        <v>900</v>
      </c>
      <c r="J2" s="199" t="s">
        <v>902</v>
      </c>
      <c r="K2" s="56" t="s">
        <v>901</v>
      </c>
      <c r="L2" s="57" t="s">
        <v>903</v>
      </c>
      <c r="M2" s="199" t="s">
        <v>902</v>
      </c>
      <c r="N2" s="56" t="s">
        <v>901</v>
      </c>
      <c r="O2" s="57" t="s">
        <v>903</v>
      </c>
      <c r="P2" s="199" t="s">
        <v>902</v>
      </c>
      <c r="Q2" s="56" t="s">
        <v>901</v>
      </c>
      <c r="R2" s="57" t="s">
        <v>903</v>
      </c>
      <c r="S2" s="199" t="s">
        <v>902</v>
      </c>
      <c r="T2" s="56" t="s">
        <v>901</v>
      </c>
      <c r="U2" s="57" t="s">
        <v>903</v>
      </c>
      <c r="V2" s="199" t="s">
        <v>902</v>
      </c>
      <c r="W2" s="56" t="s">
        <v>901</v>
      </c>
      <c r="X2" s="57" t="s">
        <v>903</v>
      </c>
      <c r="Y2" s="199" t="s">
        <v>902</v>
      </c>
      <c r="Z2" s="56" t="s">
        <v>901</v>
      </c>
      <c r="AA2" s="57" t="s">
        <v>903</v>
      </c>
      <c r="AB2" s="199" t="s">
        <v>902</v>
      </c>
      <c r="AC2" s="56" t="s">
        <v>901</v>
      </c>
      <c r="AD2" s="57" t="s">
        <v>903</v>
      </c>
      <c r="AE2" s="199" t="s">
        <v>902</v>
      </c>
      <c r="AF2" s="56" t="s">
        <v>901</v>
      </c>
      <c r="AG2" s="57" t="s">
        <v>903</v>
      </c>
      <c r="AH2" s="199" t="s">
        <v>902</v>
      </c>
      <c r="AI2" s="56" t="s">
        <v>901</v>
      </c>
      <c r="AJ2" s="57" t="s">
        <v>903</v>
      </c>
      <c r="AK2" s="199" t="s">
        <v>902</v>
      </c>
      <c r="AL2" s="56" t="s">
        <v>901</v>
      </c>
      <c r="AM2" s="57" t="s">
        <v>903</v>
      </c>
      <c r="AN2" s="199" t="s">
        <v>902</v>
      </c>
      <c r="AO2" s="56" t="s">
        <v>901</v>
      </c>
      <c r="AP2" s="57" t="s">
        <v>903</v>
      </c>
      <c r="AQ2" s="199" t="s">
        <v>902</v>
      </c>
      <c r="AR2" s="56" t="s">
        <v>901</v>
      </c>
      <c r="AS2" s="57" t="s">
        <v>903</v>
      </c>
      <c r="AT2" s="69" t="s">
        <v>904</v>
      </c>
      <c r="AU2" s="69" t="s">
        <v>905</v>
      </c>
    </row>
    <row r="3" spans="1:47" ht="12.95" hidden="1" customHeight="1" x14ac:dyDescent="0.2">
      <c r="A3" s="7" t="s">
        <v>959</v>
      </c>
      <c r="B3" s="8" t="s">
        <v>906</v>
      </c>
      <c r="C3" s="9" t="s">
        <v>507</v>
      </c>
      <c r="D3" s="45" t="s">
        <v>657</v>
      </c>
      <c r="E3" s="45" t="s">
        <v>657</v>
      </c>
      <c r="F3" s="45" t="s">
        <v>657</v>
      </c>
      <c r="G3" s="45" t="s">
        <v>657</v>
      </c>
      <c r="H3" s="45" t="s">
        <v>657</v>
      </c>
      <c r="I3" s="45" t="s">
        <v>657</v>
      </c>
      <c r="J3" s="197"/>
      <c r="K3" s="33"/>
      <c r="L3" s="33"/>
      <c r="M3" s="197"/>
      <c r="N3" s="33"/>
      <c r="O3" s="33"/>
      <c r="P3" s="197"/>
      <c r="Q3" s="33"/>
      <c r="R3" s="33"/>
      <c r="S3" s="197"/>
      <c r="T3" s="33"/>
      <c r="U3" s="33"/>
      <c r="V3" s="197"/>
      <c r="W3" s="33"/>
      <c r="X3" s="33"/>
      <c r="Y3" s="197"/>
      <c r="Z3" s="33"/>
      <c r="AA3" s="33"/>
      <c r="AB3" s="197"/>
      <c r="AC3" s="33"/>
      <c r="AD3" s="33"/>
      <c r="AE3" s="197"/>
      <c r="AF3" s="33"/>
      <c r="AG3" s="33"/>
      <c r="AH3" s="197"/>
      <c r="AI3" s="33"/>
      <c r="AJ3" s="33"/>
      <c r="AK3" s="197"/>
      <c r="AL3" s="33"/>
      <c r="AM3" s="33"/>
      <c r="AN3" s="197"/>
      <c r="AO3" s="33"/>
      <c r="AP3" s="33"/>
      <c r="AQ3" s="197"/>
      <c r="AR3" s="33"/>
      <c r="AS3" s="33"/>
      <c r="AT3" s="33"/>
      <c r="AU3" s="33"/>
    </row>
    <row r="4" spans="1:47" ht="12.95" hidden="1" customHeight="1" x14ac:dyDescent="0.2">
      <c r="A4" s="7" t="s">
        <v>960</v>
      </c>
      <c r="B4" s="8" t="s">
        <v>907</v>
      </c>
      <c r="C4" s="10" t="s">
        <v>150</v>
      </c>
      <c r="D4" s="45" t="s">
        <v>657</v>
      </c>
      <c r="E4" s="45" t="s">
        <v>657</v>
      </c>
      <c r="F4" s="45" t="s">
        <v>657</v>
      </c>
      <c r="G4" s="45" t="s">
        <v>657</v>
      </c>
      <c r="H4" s="45" t="s">
        <v>657</v>
      </c>
      <c r="I4" s="45" t="s">
        <v>657</v>
      </c>
      <c r="J4" s="197"/>
      <c r="K4" s="33"/>
      <c r="L4" s="33"/>
      <c r="M4" s="197"/>
      <c r="N4" s="33"/>
      <c r="O4" s="33"/>
      <c r="P4" s="197"/>
      <c r="Q4" s="33"/>
      <c r="R4" s="33"/>
      <c r="S4" s="197"/>
      <c r="T4" s="33"/>
      <c r="U4" s="33"/>
      <c r="V4" s="197"/>
      <c r="W4" s="33"/>
      <c r="X4" s="33"/>
      <c r="Y4" s="197"/>
      <c r="Z4" s="33"/>
      <c r="AA4" s="33"/>
      <c r="AB4" s="197"/>
      <c r="AC4" s="33"/>
      <c r="AD4" s="33"/>
      <c r="AE4" s="197"/>
      <c r="AF4" s="33"/>
      <c r="AG4" s="33"/>
      <c r="AH4" s="197"/>
      <c r="AI4" s="33"/>
      <c r="AJ4" s="33"/>
      <c r="AK4" s="197"/>
      <c r="AL4" s="33"/>
      <c r="AM4" s="33"/>
      <c r="AN4" s="197"/>
      <c r="AO4" s="33"/>
      <c r="AP4" s="33"/>
      <c r="AQ4" s="197"/>
      <c r="AR4" s="33"/>
      <c r="AS4" s="33"/>
      <c r="AT4" s="33"/>
      <c r="AU4" s="33"/>
    </row>
    <row r="5" spans="1:47" ht="12.95" customHeight="1" x14ac:dyDescent="0.2">
      <c r="A5" s="7" t="s">
        <v>908</v>
      </c>
      <c r="B5" s="8" t="s">
        <v>909</v>
      </c>
      <c r="C5" s="9" t="s">
        <v>573</v>
      </c>
      <c r="D5" s="46" t="s">
        <v>760</v>
      </c>
      <c r="E5" s="44" t="s">
        <v>701</v>
      </c>
      <c r="F5" s="45">
        <v>12</v>
      </c>
      <c r="G5" s="46">
        <v>1</v>
      </c>
      <c r="H5" s="52">
        <v>3327.55</v>
      </c>
      <c r="I5" s="37">
        <f t="shared" ref="I5:I67" si="0">F5*H5</f>
        <v>39930.600000000006</v>
      </c>
      <c r="J5" s="198">
        <v>3327.55</v>
      </c>
      <c r="K5" s="31">
        <v>43971</v>
      </c>
      <c r="L5" s="33" t="s">
        <v>1306</v>
      </c>
      <c r="M5" s="198">
        <v>5000</v>
      </c>
      <c r="N5" s="31">
        <v>43971</v>
      </c>
      <c r="O5" s="33" t="s">
        <v>1306</v>
      </c>
      <c r="P5" s="198">
        <v>5000</v>
      </c>
      <c r="Q5" s="31">
        <v>44012</v>
      </c>
      <c r="R5" s="33" t="s">
        <v>1306</v>
      </c>
      <c r="S5" s="198">
        <v>5000</v>
      </c>
      <c r="T5" s="31">
        <v>44012</v>
      </c>
      <c r="U5" s="33" t="s">
        <v>1306</v>
      </c>
      <c r="V5" s="198">
        <v>5000</v>
      </c>
      <c r="W5" s="31">
        <v>44012</v>
      </c>
      <c r="X5" s="33" t="s">
        <v>1306</v>
      </c>
      <c r="Y5" s="197"/>
      <c r="Z5" s="31" t="s">
        <v>657</v>
      </c>
      <c r="AA5" s="33" t="s">
        <v>1306</v>
      </c>
      <c r="AB5" s="197"/>
      <c r="AC5" s="31" t="s">
        <v>657</v>
      </c>
      <c r="AD5" s="33" t="s">
        <v>1306</v>
      </c>
      <c r="AE5" s="197"/>
      <c r="AF5" s="31" t="s">
        <v>657</v>
      </c>
      <c r="AG5" s="33" t="s">
        <v>1306</v>
      </c>
      <c r="AH5" s="197"/>
      <c r="AI5" s="31" t="s">
        <v>657</v>
      </c>
      <c r="AJ5" s="33" t="s">
        <v>1306</v>
      </c>
      <c r="AK5" s="197"/>
      <c r="AL5" s="31" t="s">
        <v>657</v>
      </c>
      <c r="AM5" s="33" t="s">
        <v>1306</v>
      </c>
      <c r="AN5" s="197"/>
      <c r="AO5" s="31" t="s">
        <v>657</v>
      </c>
      <c r="AP5" s="33" t="s">
        <v>1306</v>
      </c>
      <c r="AQ5" s="197"/>
      <c r="AR5" s="31" t="s">
        <v>657</v>
      </c>
      <c r="AS5" s="33" t="s">
        <v>1306</v>
      </c>
      <c r="AT5" s="41">
        <f>J5+M5+P5+S5+V5+Y5+AB5+AE5+AH5+AK5+AN5+AQ5</f>
        <v>23327.55</v>
      </c>
      <c r="AU5" s="37">
        <f>I5-AT5</f>
        <v>16603.050000000007</v>
      </c>
    </row>
    <row r="6" spans="1:47" ht="12.95" hidden="1" customHeight="1" x14ac:dyDescent="0.2">
      <c r="A6" s="7" t="s">
        <v>431</v>
      </c>
      <c r="B6" s="8" t="s">
        <v>910</v>
      </c>
      <c r="C6" s="9" t="s">
        <v>432</v>
      </c>
      <c r="D6" s="45" t="s">
        <v>657</v>
      </c>
      <c r="E6" s="45" t="s">
        <v>657</v>
      </c>
      <c r="F6" s="45" t="s">
        <v>657</v>
      </c>
      <c r="G6" s="45" t="s">
        <v>657</v>
      </c>
      <c r="H6" s="45" t="s">
        <v>657</v>
      </c>
      <c r="I6" s="45" t="s">
        <v>657</v>
      </c>
      <c r="J6" s="197"/>
      <c r="K6" s="33"/>
      <c r="L6" s="33"/>
      <c r="M6" s="197"/>
      <c r="N6" s="33"/>
      <c r="O6" s="33"/>
      <c r="P6" s="197"/>
      <c r="Q6" s="33"/>
      <c r="R6" s="33"/>
      <c r="S6" s="197"/>
      <c r="T6" s="33"/>
      <c r="U6" s="33"/>
      <c r="V6" s="197"/>
      <c r="W6" s="33"/>
      <c r="X6" s="33"/>
      <c r="Y6" s="197"/>
      <c r="Z6" s="33"/>
      <c r="AA6" s="33"/>
      <c r="AB6" s="197"/>
      <c r="AC6" s="33"/>
      <c r="AD6" s="33"/>
      <c r="AE6" s="197"/>
      <c r="AF6" s="33"/>
      <c r="AG6" s="33"/>
      <c r="AH6" s="197"/>
      <c r="AI6" s="33"/>
      <c r="AJ6" s="33"/>
      <c r="AK6" s="197"/>
      <c r="AL6" s="33"/>
      <c r="AM6" s="33"/>
      <c r="AN6" s="197"/>
      <c r="AO6" s="33"/>
      <c r="AP6" s="33"/>
      <c r="AQ6" s="197"/>
      <c r="AR6" s="33"/>
      <c r="AS6" s="33"/>
      <c r="AT6" s="33"/>
      <c r="AU6" s="33"/>
    </row>
    <row r="7" spans="1:47" ht="12.95" hidden="1" customHeight="1" x14ac:dyDescent="0.2">
      <c r="A7" s="7" t="s">
        <v>961</v>
      </c>
      <c r="B7" s="8" t="s">
        <v>911</v>
      </c>
      <c r="C7" s="9" t="s">
        <v>540</v>
      </c>
      <c r="D7" s="45" t="s">
        <v>657</v>
      </c>
      <c r="E7" s="45" t="s">
        <v>657</v>
      </c>
      <c r="F7" s="45" t="s">
        <v>657</v>
      </c>
      <c r="G7" s="45" t="s">
        <v>657</v>
      </c>
      <c r="H7" s="45" t="s">
        <v>657</v>
      </c>
      <c r="I7" s="45" t="s">
        <v>657</v>
      </c>
      <c r="J7" s="197"/>
      <c r="K7" s="33"/>
      <c r="L7" s="33"/>
      <c r="M7" s="197"/>
      <c r="N7" s="33"/>
      <c r="O7" s="33"/>
      <c r="P7" s="197"/>
      <c r="Q7" s="33"/>
      <c r="R7" s="33"/>
      <c r="S7" s="197"/>
      <c r="T7" s="33"/>
      <c r="U7" s="33"/>
      <c r="V7" s="197"/>
      <c r="W7" s="33"/>
      <c r="X7" s="33"/>
      <c r="Y7" s="197"/>
      <c r="Z7" s="33"/>
      <c r="AA7" s="33"/>
      <c r="AB7" s="197"/>
      <c r="AC7" s="33"/>
      <c r="AD7" s="33"/>
      <c r="AE7" s="197"/>
      <c r="AF7" s="33"/>
      <c r="AG7" s="33"/>
      <c r="AH7" s="197"/>
      <c r="AI7" s="33"/>
      <c r="AJ7" s="33"/>
      <c r="AK7" s="197"/>
      <c r="AL7" s="33"/>
      <c r="AM7" s="33"/>
      <c r="AN7" s="197"/>
      <c r="AO7" s="33"/>
      <c r="AP7" s="33"/>
      <c r="AQ7" s="197"/>
      <c r="AR7" s="33"/>
      <c r="AS7" s="33"/>
      <c r="AT7" s="33"/>
      <c r="AU7" s="33"/>
    </row>
    <row r="8" spans="1:47" ht="12.95" hidden="1" customHeight="1" x14ac:dyDescent="0.2">
      <c r="A8" s="11" t="s">
        <v>962</v>
      </c>
      <c r="B8" s="8" t="s">
        <v>912</v>
      </c>
      <c r="C8" s="10" t="s">
        <v>315</v>
      </c>
      <c r="D8" s="45" t="s">
        <v>657</v>
      </c>
      <c r="E8" s="45" t="s">
        <v>657</v>
      </c>
      <c r="F8" s="45" t="s">
        <v>657</v>
      </c>
      <c r="G8" s="45" t="s">
        <v>657</v>
      </c>
      <c r="H8" s="45" t="s">
        <v>657</v>
      </c>
      <c r="I8" s="45" t="s">
        <v>657</v>
      </c>
      <c r="J8" s="197"/>
      <c r="K8" s="33"/>
      <c r="L8" s="33"/>
      <c r="M8" s="197"/>
      <c r="N8" s="33"/>
      <c r="O8" s="33"/>
      <c r="P8" s="197"/>
      <c r="Q8" s="33"/>
      <c r="R8" s="33"/>
      <c r="S8" s="197"/>
      <c r="T8" s="33"/>
      <c r="U8" s="33"/>
      <c r="V8" s="197"/>
      <c r="W8" s="33"/>
      <c r="X8" s="33"/>
      <c r="Y8" s="197"/>
      <c r="Z8" s="33"/>
      <c r="AA8" s="33"/>
      <c r="AB8" s="197"/>
      <c r="AC8" s="33"/>
      <c r="AD8" s="33"/>
      <c r="AE8" s="197"/>
      <c r="AF8" s="33"/>
      <c r="AG8" s="33"/>
      <c r="AH8" s="197"/>
      <c r="AI8" s="33"/>
      <c r="AJ8" s="33"/>
      <c r="AK8" s="197"/>
      <c r="AL8" s="33"/>
      <c r="AM8" s="33"/>
      <c r="AN8" s="197"/>
      <c r="AO8" s="33"/>
      <c r="AP8" s="33"/>
      <c r="AQ8" s="197"/>
      <c r="AR8" s="33"/>
      <c r="AS8" s="33"/>
      <c r="AT8" s="33"/>
      <c r="AU8" s="33"/>
    </row>
    <row r="9" spans="1:47" ht="12.95" customHeight="1" x14ac:dyDescent="0.2">
      <c r="A9" s="7" t="s">
        <v>449</v>
      </c>
      <c r="B9" s="8" t="s">
        <v>910</v>
      </c>
      <c r="C9" s="9" t="s">
        <v>450</v>
      </c>
      <c r="D9" s="46" t="s">
        <v>761</v>
      </c>
      <c r="E9" s="44" t="s">
        <v>702</v>
      </c>
      <c r="F9" s="45">
        <v>12</v>
      </c>
      <c r="G9" s="7">
        <v>1</v>
      </c>
      <c r="H9" s="52">
        <v>3327.55</v>
      </c>
      <c r="I9" s="37">
        <f t="shared" si="0"/>
        <v>39930.600000000006</v>
      </c>
      <c r="J9" s="198">
        <v>3327.55</v>
      </c>
      <c r="K9" s="31">
        <v>43971</v>
      </c>
      <c r="L9" s="33" t="s">
        <v>1306</v>
      </c>
      <c r="M9" s="198">
        <v>5000</v>
      </c>
      <c r="N9" s="31">
        <v>43971</v>
      </c>
      <c r="O9" s="33" t="s">
        <v>1306</v>
      </c>
      <c r="P9" s="198">
        <v>5000</v>
      </c>
      <c r="Q9" s="31">
        <v>44012</v>
      </c>
      <c r="R9" s="33" t="s">
        <v>1306</v>
      </c>
      <c r="S9" s="198">
        <v>5000</v>
      </c>
      <c r="T9" s="31">
        <v>44012</v>
      </c>
      <c r="U9" s="33" t="s">
        <v>1306</v>
      </c>
      <c r="V9" s="198">
        <v>5000</v>
      </c>
      <c r="W9" s="31">
        <v>44012</v>
      </c>
      <c r="X9" s="33" t="s">
        <v>1306</v>
      </c>
      <c r="Y9" s="197"/>
      <c r="Z9" s="31" t="s">
        <v>657</v>
      </c>
      <c r="AA9" s="33" t="s">
        <v>1306</v>
      </c>
      <c r="AB9" s="197"/>
      <c r="AC9" s="31" t="s">
        <v>657</v>
      </c>
      <c r="AD9" s="33" t="s">
        <v>1306</v>
      </c>
      <c r="AE9" s="197"/>
      <c r="AF9" s="31" t="s">
        <v>657</v>
      </c>
      <c r="AG9" s="33" t="s">
        <v>1306</v>
      </c>
      <c r="AH9" s="197"/>
      <c r="AI9" s="31" t="s">
        <v>657</v>
      </c>
      <c r="AJ9" s="33" t="s">
        <v>1306</v>
      </c>
      <c r="AK9" s="197"/>
      <c r="AL9" s="31" t="s">
        <v>657</v>
      </c>
      <c r="AM9" s="33" t="s">
        <v>1306</v>
      </c>
      <c r="AN9" s="197"/>
      <c r="AO9" s="31" t="s">
        <v>657</v>
      </c>
      <c r="AP9" s="33" t="s">
        <v>1306</v>
      </c>
      <c r="AQ9" s="197"/>
      <c r="AR9" s="31" t="s">
        <v>657</v>
      </c>
      <c r="AS9" s="33" t="s">
        <v>1306</v>
      </c>
      <c r="AT9" s="41">
        <f>J9+M9+P9+S9+V9+Y9+AB9+AE9+AH9+AK9+AN9+AQ9</f>
        <v>23327.55</v>
      </c>
      <c r="AU9" s="37">
        <f>I9-AT9</f>
        <v>16603.050000000007</v>
      </c>
    </row>
    <row r="10" spans="1:47" ht="12.95" hidden="1" customHeight="1" x14ac:dyDescent="0.2">
      <c r="A10" s="7" t="s">
        <v>472</v>
      </c>
      <c r="B10" s="8" t="s">
        <v>913</v>
      </c>
      <c r="C10" s="9" t="s">
        <v>473</v>
      </c>
      <c r="D10" s="45" t="s">
        <v>657</v>
      </c>
      <c r="E10" s="45" t="s">
        <v>657</v>
      </c>
      <c r="F10" s="45" t="s">
        <v>657</v>
      </c>
      <c r="G10" s="45" t="s">
        <v>657</v>
      </c>
      <c r="H10" s="45" t="s">
        <v>657</v>
      </c>
      <c r="I10" s="45" t="s">
        <v>657</v>
      </c>
      <c r="J10" s="197"/>
      <c r="K10" s="33"/>
      <c r="L10" s="33"/>
      <c r="M10" s="197"/>
      <c r="N10" s="33"/>
      <c r="O10" s="33"/>
      <c r="P10" s="197"/>
      <c r="Q10" s="33"/>
      <c r="R10" s="33"/>
      <c r="S10" s="197"/>
      <c r="T10" s="33"/>
      <c r="U10" s="33"/>
      <c r="V10" s="197"/>
      <c r="W10" s="33"/>
      <c r="X10" s="33"/>
      <c r="Y10" s="197"/>
      <c r="Z10" s="33"/>
      <c r="AA10" s="33"/>
      <c r="AB10" s="197"/>
      <c r="AC10" s="33"/>
      <c r="AD10" s="33"/>
      <c r="AE10" s="197"/>
      <c r="AF10" s="33"/>
      <c r="AG10" s="33"/>
      <c r="AH10" s="197"/>
      <c r="AI10" s="33"/>
      <c r="AJ10" s="33"/>
      <c r="AK10" s="197"/>
      <c r="AL10" s="33"/>
      <c r="AM10" s="33"/>
      <c r="AN10" s="197"/>
      <c r="AO10" s="33"/>
      <c r="AP10" s="33"/>
      <c r="AQ10" s="197"/>
      <c r="AR10" s="33"/>
      <c r="AS10" s="33"/>
      <c r="AT10" s="33"/>
      <c r="AU10" s="33"/>
    </row>
    <row r="11" spans="1:47" ht="12.95" hidden="1" customHeight="1" x14ac:dyDescent="0.2">
      <c r="A11" s="7" t="s">
        <v>235</v>
      </c>
      <c r="B11" s="8" t="s">
        <v>910</v>
      </c>
      <c r="C11" s="10" t="s">
        <v>236</v>
      </c>
      <c r="D11" s="45" t="s">
        <v>657</v>
      </c>
      <c r="E11" s="45" t="s">
        <v>657</v>
      </c>
      <c r="F11" s="45" t="s">
        <v>657</v>
      </c>
      <c r="G11" s="45" t="s">
        <v>657</v>
      </c>
      <c r="H11" s="45" t="s">
        <v>657</v>
      </c>
      <c r="I11" s="45" t="s">
        <v>657</v>
      </c>
      <c r="J11" s="197"/>
      <c r="K11" s="33"/>
      <c r="L11" s="33"/>
      <c r="M11" s="197"/>
      <c r="N11" s="33"/>
      <c r="O11" s="33"/>
      <c r="P11" s="197"/>
      <c r="Q11" s="33"/>
      <c r="R11" s="33"/>
      <c r="S11" s="197"/>
      <c r="T11" s="33"/>
      <c r="U11" s="33"/>
      <c r="V11" s="197"/>
      <c r="W11" s="33"/>
      <c r="X11" s="33"/>
      <c r="Y11" s="197"/>
      <c r="Z11" s="33"/>
      <c r="AA11" s="33"/>
      <c r="AB11" s="197"/>
      <c r="AC11" s="33"/>
      <c r="AD11" s="33"/>
      <c r="AE11" s="197"/>
      <c r="AF11" s="33"/>
      <c r="AG11" s="33"/>
      <c r="AH11" s="197"/>
      <c r="AI11" s="33"/>
      <c r="AJ11" s="33"/>
      <c r="AK11" s="197"/>
      <c r="AL11" s="33"/>
      <c r="AM11" s="33"/>
      <c r="AN11" s="197"/>
      <c r="AO11" s="33"/>
      <c r="AP11" s="33"/>
      <c r="AQ11" s="197"/>
      <c r="AR11" s="33"/>
      <c r="AS11" s="33"/>
      <c r="AT11" s="33"/>
      <c r="AU11" s="33"/>
    </row>
    <row r="12" spans="1:47" ht="12.95" hidden="1" customHeight="1" x14ac:dyDescent="0.2">
      <c r="A12" s="7" t="s">
        <v>606</v>
      </c>
      <c r="B12" s="8" t="s">
        <v>911</v>
      </c>
      <c r="C12" s="9" t="s">
        <v>607</v>
      </c>
      <c r="D12" s="45" t="s">
        <v>657</v>
      </c>
      <c r="E12" s="45" t="s">
        <v>657</v>
      </c>
      <c r="F12" s="45" t="s">
        <v>657</v>
      </c>
      <c r="G12" s="45" t="s">
        <v>657</v>
      </c>
      <c r="H12" s="45" t="s">
        <v>657</v>
      </c>
      <c r="I12" s="45" t="s">
        <v>657</v>
      </c>
      <c r="J12" s="197"/>
      <c r="K12" s="33"/>
      <c r="L12" s="33"/>
      <c r="M12" s="197"/>
      <c r="N12" s="33"/>
      <c r="O12" s="33"/>
      <c r="P12" s="197"/>
      <c r="Q12" s="33"/>
      <c r="R12" s="33"/>
      <c r="S12" s="197"/>
      <c r="T12" s="33"/>
      <c r="U12" s="33"/>
      <c r="V12" s="197"/>
      <c r="W12" s="33"/>
      <c r="X12" s="33"/>
      <c r="Y12" s="197"/>
      <c r="Z12" s="33"/>
      <c r="AA12" s="33"/>
      <c r="AB12" s="197"/>
      <c r="AC12" s="33"/>
      <c r="AD12" s="33"/>
      <c r="AE12" s="197"/>
      <c r="AF12" s="33"/>
      <c r="AG12" s="33"/>
      <c r="AH12" s="197"/>
      <c r="AI12" s="33"/>
      <c r="AJ12" s="33"/>
      <c r="AK12" s="197"/>
      <c r="AL12" s="33"/>
      <c r="AM12" s="33"/>
      <c r="AN12" s="197"/>
      <c r="AO12" s="33"/>
      <c r="AP12" s="33"/>
      <c r="AQ12" s="197"/>
      <c r="AR12" s="33"/>
      <c r="AS12" s="33"/>
      <c r="AT12" s="33"/>
      <c r="AU12" s="33"/>
    </row>
    <row r="13" spans="1:47" ht="12.95" customHeight="1" x14ac:dyDescent="0.2">
      <c r="A13" s="7" t="s">
        <v>195</v>
      </c>
      <c r="B13" s="8" t="s">
        <v>912</v>
      </c>
      <c r="C13" s="10" t="s">
        <v>196</v>
      </c>
      <c r="D13" s="43" t="s">
        <v>674</v>
      </c>
      <c r="E13" s="44" t="s">
        <v>703</v>
      </c>
      <c r="F13" s="45">
        <v>12</v>
      </c>
      <c r="G13" s="46">
        <v>1</v>
      </c>
      <c r="H13" s="52">
        <v>3327.55</v>
      </c>
      <c r="I13" s="37">
        <f t="shared" si="0"/>
        <v>39930.600000000006</v>
      </c>
      <c r="J13" s="198">
        <v>3327.55</v>
      </c>
      <c r="K13" s="31">
        <v>43971</v>
      </c>
      <c r="L13" s="33" t="s">
        <v>1306</v>
      </c>
      <c r="M13" s="198">
        <v>5000</v>
      </c>
      <c r="N13" s="31">
        <v>43971</v>
      </c>
      <c r="O13" s="33" t="s">
        <v>1306</v>
      </c>
      <c r="P13" s="198">
        <v>5000</v>
      </c>
      <c r="Q13" s="31">
        <v>44012</v>
      </c>
      <c r="R13" s="33" t="s">
        <v>1306</v>
      </c>
      <c r="S13" s="198">
        <v>5000</v>
      </c>
      <c r="T13" s="31">
        <v>44012</v>
      </c>
      <c r="U13" s="33" t="s">
        <v>1306</v>
      </c>
      <c r="V13" s="198">
        <v>5000</v>
      </c>
      <c r="W13" s="31">
        <v>44012</v>
      </c>
      <c r="X13" s="33" t="s">
        <v>1306</v>
      </c>
      <c r="Y13" s="197"/>
      <c r="Z13" s="31" t="s">
        <v>657</v>
      </c>
      <c r="AA13" s="33" t="s">
        <v>1306</v>
      </c>
      <c r="AB13" s="197"/>
      <c r="AC13" s="31" t="s">
        <v>657</v>
      </c>
      <c r="AD13" s="33" t="s">
        <v>1306</v>
      </c>
      <c r="AE13" s="197"/>
      <c r="AF13" s="31" t="s">
        <v>657</v>
      </c>
      <c r="AG13" s="33" t="s">
        <v>1306</v>
      </c>
      <c r="AH13" s="197"/>
      <c r="AI13" s="31" t="s">
        <v>657</v>
      </c>
      <c r="AJ13" s="33" t="s">
        <v>1306</v>
      </c>
      <c r="AK13" s="197"/>
      <c r="AL13" s="31" t="s">
        <v>657</v>
      </c>
      <c r="AM13" s="33" t="s">
        <v>1306</v>
      </c>
      <c r="AN13" s="197"/>
      <c r="AO13" s="31" t="s">
        <v>657</v>
      </c>
      <c r="AP13" s="33" t="s">
        <v>1306</v>
      </c>
      <c r="AQ13" s="197"/>
      <c r="AR13" s="31" t="s">
        <v>657</v>
      </c>
      <c r="AS13" s="33" t="s">
        <v>1306</v>
      </c>
      <c r="AT13" s="41">
        <f t="shared" ref="AT13:AT14" si="1">J13+M13+P13+S13+V13+Y13+AB13+AE13+AH13+AK13+AN13+AQ13</f>
        <v>23327.55</v>
      </c>
      <c r="AU13" s="37">
        <f t="shared" ref="AU13:AU14" si="2">I13-AT13</f>
        <v>16603.050000000007</v>
      </c>
    </row>
    <row r="14" spans="1:47" ht="12.95" customHeight="1" x14ac:dyDescent="0.2">
      <c r="A14" s="7" t="s">
        <v>483</v>
      </c>
      <c r="B14" s="8" t="s">
        <v>906</v>
      </c>
      <c r="C14" s="9" t="s">
        <v>484</v>
      </c>
      <c r="D14" s="46" t="s">
        <v>661</v>
      </c>
      <c r="E14" s="44" t="s">
        <v>704</v>
      </c>
      <c r="F14" s="45">
        <v>12</v>
      </c>
      <c r="G14" s="7">
        <v>1</v>
      </c>
      <c r="H14" s="52">
        <v>3327.55</v>
      </c>
      <c r="I14" s="37">
        <f t="shared" si="0"/>
        <v>39930.600000000006</v>
      </c>
      <c r="J14" s="198">
        <v>3327.55</v>
      </c>
      <c r="K14" s="31">
        <v>43971</v>
      </c>
      <c r="L14" s="33" t="s">
        <v>1306</v>
      </c>
      <c r="M14" s="198">
        <v>5000</v>
      </c>
      <c r="N14" s="31">
        <v>43971</v>
      </c>
      <c r="O14" s="33" t="s">
        <v>1306</v>
      </c>
      <c r="P14" s="198">
        <v>5000</v>
      </c>
      <c r="Q14" s="31">
        <v>44012</v>
      </c>
      <c r="R14" s="33" t="s">
        <v>1306</v>
      </c>
      <c r="S14" s="198">
        <v>5000</v>
      </c>
      <c r="T14" s="31">
        <v>44012</v>
      </c>
      <c r="U14" s="33" t="s">
        <v>1306</v>
      </c>
      <c r="V14" s="198">
        <v>5000</v>
      </c>
      <c r="W14" s="31">
        <v>44012</v>
      </c>
      <c r="X14" s="33" t="s">
        <v>1306</v>
      </c>
      <c r="Y14" s="197"/>
      <c r="Z14" s="31" t="s">
        <v>657</v>
      </c>
      <c r="AA14" s="33" t="s">
        <v>1306</v>
      </c>
      <c r="AB14" s="197"/>
      <c r="AC14" s="31" t="s">
        <v>657</v>
      </c>
      <c r="AD14" s="33" t="s">
        <v>1306</v>
      </c>
      <c r="AE14" s="197"/>
      <c r="AF14" s="31" t="s">
        <v>657</v>
      </c>
      <c r="AG14" s="33" t="s">
        <v>1306</v>
      </c>
      <c r="AH14" s="197"/>
      <c r="AI14" s="31" t="s">
        <v>657</v>
      </c>
      <c r="AJ14" s="33" t="s">
        <v>1306</v>
      </c>
      <c r="AK14" s="197"/>
      <c r="AL14" s="31" t="s">
        <v>657</v>
      </c>
      <c r="AM14" s="33" t="s">
        <v>1306</v>
      </c>
      <c r="AN14" s="197"/>
      <c r="AO14" s="31" t="s">
        <v>657</v>
      </c>
      <c r="AP14" s="33" t="s">
        <v>1306</v>
      </c>
      <c r="AQ14" s="197"/>
      <c r="AR14" s="31" t="s">
        <v>657</v>
      </c>
      <c r="AS14" s="33" t="s">
        <v>1306</v>
      </c>
      <c r="AT14" s="41">
        <f t="shared" si="1"/>
        <v>23327.55</v>
      </c>
      <c r="AU14" s="37">
        <f t="shared" si="2"/>
        <v>16603.050000000007</v>
      </c>
    </row>
    <row r="15" spans="1:47" ht="12.95" hidden="1" customHeight="1" x14ac:dyDescent="0.2">
      <c r="A15" s="7" t="s">
        <v>515</v>
      </c>
      <c r="B15" s="8" t="s">
        <v>914</v>
      </c>
      <c r="C15" s="9" t="s">
        <v>516</v>
      </c>
      <c r="D15" s="45" t="s">
        <v>657</v>
      </c>
      <c r="E15" s="45" t="s">
        <v>657</v>
      </c>
      <c r="F15" s="45" t="s">
        <v>657</v>
      </c>
      <c r="G15" s="45" t="s">
        <v>657</v>
      </c>
      <c r="H15" s="45" t="s">
        <v>657</v>
      </c>
      <c r="I15" s="45" t="s">
        <v>657</v>
      </c>
      <c r="J15" s="197"/>
      <c r="K15" s="33"/>
      <c r="L15" s="33"/>
      <c r="M15" s="197"/>
      <c r="N15" s="33"/>
      <c r="O15" s="33"/>
      <c r="P15" s="197"/>
      <c r="Q15" s="33"/>
      <c r="R15" s="33"/>
      <c r="S15" s="197"/>
      <c r="T15" s="33"/>
      <c r="U15" s="33"/>
      <c r="V15" s="197"/>
      <c r="W15" s="33"/>
      <c r="X15" s="33"/>
      <c r="Y15" s="197"/>
      <c r="Z15" s="33"/>
      <c r="AA15" s="33"/>
      <c r="AB15" s="197"/>
      <c r="AC15" s="33"/>
      <c r="AD15" s="33"/>
      <c r="AE15" s="197"/>
      <c r="AF15" s="33"/>
      <c r="AG15" s="33"/>
      <c r="AH15" s="197"/>
      <c r="AI15" s="33"/>
      <c r="AJ15" s="33"/>
      <c r="AK15" s="197"/>
      <c r="AL15" s="33"/>
      <c r="AM15" s="33"/>
      <c r="AN15" s="197"/>
      <c r="AO15" s="33"/>
      <c r="AP15" s="33"/>
      <c r="AQ15" s="197"/>
      <c r="AR15" s="33"/>
      <c r="AS15" s="33"/>
      <c r="AT15" s="33"/>
      <c r="AU15" s="33"/>
    </row>
    <row r="16" spans="1:47" ht="12.95" hidden="1" customHeight="1" x14ac:dyDescent="0.2">
      <c r="A16" s="7" t="s">
        <v>63</v>
      </c>
      <c r="B16" s="8" t="s">
        <v>915</v>
      </c>
      <c r="C16" s="10" t="s">
        <v>64</v>
      </c>
      <c r="D16" s="45" t="s">
        <v>657</v>
      </c>
      <c r="E16" s="45" t="s">
        <v>657</v>
      </c>
      <c r="F16" s="45" t="s">
        <v>657</v>
      </c>
      <c r="G16" s="45" t="s">
        <v>657</v>
      </c>
      <c r="H16" s="45" t="s">
        <v>657</v>
      </c>
      <c r="I16" s="45" t="s">
        <v>657</v>
      </c>
      <c r="J16" s="197"/>
      <c r="K16" s="33"/>
      <c r="L16" s="33"/>
      <c r="M16" s="197"/>
      <c r="N16" s="33"/>
      <c r="O16" s="33"/>
      <c r="P16" s="197"/>
      <c r="Q16" s="33"/>
      <c r="R16" s="33"/>
      <c r="S16" s="197"/>
      <c r="T16" s="33"/>
      <c r="U16" s="33"/>
      <c r="V16" s="197"/>
      <c r="W16" s="33"/>
      <c r="X16" s="33"/>
      <c r="Y16" s="197"/>
      <c r="Z16" s="33"/>
      <c r="AA16" s="33"/>
      <c r="AB16" s="197"/>
      <c r="AC16" s="33"/>
      <c r="AD16" s="33"/>
      <c r="AE16" s="197"/>
      <c r="AF16" s="33"/>
      <c r="AG16" s="33"/>
      <c r="AH16" s="197"/>
      <c r="AI16" s="33"/>
      <c r="AJ16" s="33"/>
      <c r="AK16" s="197"/>
      <c r="AL16" s="33"/>
      <c r="AM16" s="33"/>
      <c r="AN16" s="197"/>
      <c r="AO16" s="33"/>
      <c r="AP16" s="33"/>
      <c r="AQ16" s="197"/>
      <c r="AR16" s="33"/>
      <c r="AS16" s="33"/>
      <c r="AT16" s="33"/>
      <c r="AU16" s="33"/>
    </row>
    <row r="17" spans="1:47" ht="12.95" customHeight="1" x14ac:dyDescent="0.2">
      <c r="A17" s="7" t="s">
        <v>963</v>
      </c>
      <c r="B17" s="8" t="s">
        <v>910</v>
      </c>
      <c r="C17" s="10" t="s">
        <v>216</v>
      </c>
      <c r="D17" s="43" t="s">
        <v>660</v>
      </c>
      <c r="E17" s="44" t="s">
        <v>705</v>
      </c>
      <c r="F17" s="45">
        <v>12</v>
      </c>
      <c r="G17" s="7">
        <v>1</v>
      </c>
      <c r="H17" s="52">
        <v>3327.55</v>
      </c>
      <c r="I17" s="37">
        <f t="shared" si="0"/>
        <v>39930.600000000006</v>
      </c>
      <c r="J17" s="198">
        <v>3327.55</v>
      </c>
      <c r="K17" s="31">
        <v>43971</v>
      </c>
      <c r="L17" s="33" t="s">
        <v>1306</v>
      </c>
      <c r="M17" s="198">
        <v>5000</v>
      </c>
      <c r="N17" s="31">
        <v>43971</v>
      </c>
      <c r="O17" s="33" t="s">
        <v>1306</v>
      </c>
      <c r="P17" s="198">
        <v>5000</v>
      </c>
      <c r="Q17" s="31">
        <v>44012</v>
      </c>
      <c r="R17" s="33" t="s">
        <v>1306</v>
      </c>
      <c r="S17" s="198">
        <v>5000</v>
      </c>
      <c r="T17" s="31">
        <v>44012</v>
      </c>
      <c r="U17" s="33" t="s">
        <v>1306</v>
      </c>
      <c r="V17" s="198">
        <v>5000</v>
      </c>
      <c r="W17" s="31">
        <v>44012</v>
      </c>
      <c r="X17" s="33" t="s">
        <v>1306</v>
      </c>
      <c r="Y17" s="197"/>
      <c r="Z17" s="31" t="s">
        <v>657</v>
      </c>
      <c r="AA17" s="33" t="s">
        <v>1306</v>
      </c>
      <c r="AB17" s="197"/>
      <c r="AC17" s="31" t="s">
        <v>657</v>
      </c>
      <c r="AD17" s="33" t="s">
        <v>1306</v>
      </c>
      <c r="AE17" s="197"/>
      <c r="AF17" s="31" t="s">
        <v>657</v>
      </c>
      <c r="AG17" s="33" t="s">
        <v>1306</v>
      </c>
      <c r="AH17" s="197"/>
      <c r="AI17" s="31" t="s">
        <v>657</v>
      </c>
      <c r="AJ17" s="33" t="s">
        <v>1306</v>
      </c>
      <c r="AK17" s="197"/>
      <c r="AL17" s="31" t="s">
        <v>657</v>
      </c>
      <c r="AM17" s="33" t="s">
        <v>1306</v>
      </c>
      <c r="AN17" s="197"/>
      <c r="AO17" s="31" t="s">
        <v>657</v>
      </c>
      <c r="AP17" s="33" t="s">
        <v>1306</v>
      </c>
      <c r="AQ17" s="197"/>
      <c r="AR17" s="31" t="s">
        <v>657</v>
      </c>
      <c r="AS17" s="33" t="s">
        <v>1306</v>
      </c>
      <c r="AT17" s="41">
        <f>J17+M17+P17+S17+V17+Y17+AB17+AE17+AH17+AK17+AN17+AQ17</f>
        <v>23327.55</v>
      </c>
      <c r="AU17" s="37">
        <f>I17-AT17</f>
        <v>16603.050000000007</v>
      </c>
    </row>
    <row r="18" spans="1:47" ht="12.95" hidden="1" customHeight="1" x14ac:dyDescent="0.2">
      <c r="A18" s="7" t="s">
        <v>535</v>
      </c>
      <c r="B18" s="8" t="s">
        <v>911</v>
      </c>
      <c r="C18" s="9" t="s">
        <v>536</v>
      </c>
      <c r="D18" s="45" t="s">
        <v>657</v>
      </c>
      <c r="E18" s="45" t="s">
        <v>657</v>
      </c>
      <c r="F18" s="45" t="s">
        <v>657</v>
      </c>
      <c r="G18" s="45" t="s">
        <v>657</v>
      </c>
      <c r="H18" s="45" t="s">
        <v>657</v>
      </c>
      <c r="I18" s="45" t="s">
        <v>657</v>
      </c>
      <c r="J18" s="197"/>
      <c r="K18" s="33"/>
      <c r="L18" s="33"/>
      <c r="M18" s="197"/>
      <c r="N18" s="33"/>
      <c r="O18" s="33"/>
      <c r="P18" s="197"/>
      <c r="Q18" s="33"/>
      <c r="R18" s="33"/>
      <c r="S18" s="197"/>
      <c r="T18" s="33"/>
      <c r="U18" s="33"/>
      <c r="V18" s="197"/>
      <c r="W18" s="33"/>
      <c r="X18" s="33"/>
      <c r="Y18" s="197"/>
      <c r="Z18" s="33"/>
      <c r="AA18" s="33"/>
      <c r="AB18" s="197"/>
      <c r="AC18" s="33"/>
      <c r="AD18" s="33"/>
      <c r="AE18" s="197"/>
      <c r="AF18" s="33"/>
      <c r="AG18" s="33"/>
      <c r="AH18" s="197"/>
      <c r="AI18" s="33"/>
      <c r="AJ18" s="33"/>
      <c r="AK18" s="197"/>
      <c r="AL18" s="33"/>
      <c r="AM18" s="33"/>
      <c r="AN18" s="197"/>
      <c r="AO18" s="33"/>
      <c r="AP18" s="33"/>
      <c r="AQ18" s="197"/>
      <c r="AR18" s="33"/>
      <c r="AS18" s="33"/>
      <c r="AT18" s="33"/>
      <c r="AU18" s="33"/>
    </row>
    <row r="19" spans="1:47" ht="12.95" hidden="1" customHeight="1" x14ac:dyDescent="0.2">
      <c r="A19" s="7" t="s">
        <v>964</v>
      </c>
      <c r="B19" s="8" t="s">
        <v>911</v>
      </c>
      <c r="C19" s="10" t="s">
        <v>162</v>
      </c>
      <c r="D19" s="45" t="s">
        <v>657</v>
      </c>
      <c r="E19" s="45" t="s">
        <v>657</v>
      </c>
      <c r="F19" s="45" t="s">
        <v>657</v>
      </c>
      <c r="G19" s="45" t="s">
        <v>657</v>
      </c>
      <c r="H19" s="45" t="s">
        <v>657</v>
      </c>
      <c r="I19" s="45" t="s">
        <v>657</v>
      </c>
      <c r="J19" s="197"/>
      <c r="K19" s="33"/>
      <c r="L19" s="33"/>
      <c r="M19" s="197"/>
      <c r="N19" s="33"/>
      <c r="O19" s="33"/>
      <c r="P19" s="197"/>
      <c r="Q19" s="33"/>
      <c r="R19" s="33"/>
      <c r="S19" s="197"/>
      <c r="T19" s="33"/>
      <c r="U19" s="33"/>
      <c r="V19" s="197"/>
      <c r="W19" s="33"/>
      <c r="X19" s="33"/>
      <c r="Y19" s="197"/>
      <c r="Z19" s="33"/>
      <c r="AA19" s="33"/>
      <c r="AB19" s="197"/>
      <c r="AC19" s="33"/>
      <c r="AD19" s="33"/>
      <c r="AE19" s="197"/>
      <c r="AF19" s="33"/>
      <c r="AG19" s="33"/>
      <c r="AH19" s="197"/>
      <c r="AI19" s="33"/>
      <c r="AJ19" s="33"/>
      <c r="AK19" s="197"/>
      <c r="AL19" s="33"/>
      <c r="AM19" s="33"/>
      <c r="AN19" s="197"/>
      <c r="AO19" s="33"/>
      <c r="AP19" s="33"/>
      <c r="AQ19" s="197"/>
      <c r="AR19" s="33"/>
      <c r="AS19" s="33"/>
      <c r="AT19" s="33"/>
      <c r="AU19" s="33"/>
    </row>
    <row r="20" spans="1:47" ht="12.95" hidden="1" customHeight="1" x14ac:dyDescent="0.2">
      <c r="A20" s="7" t="s">
        <v>965</v>
      </c>
      <c r="B20" s="8" t="s">
        <v>917</v>
      </c>
      <c r="C20" s="10" t="s">
        <v>322</v>
      </c>
      <c r="D20" s="45" t="s">
        <v>657</v>
      </c>
      <c r="E20" s="45" t="s">
        <v>657</v>
      </c>
      <c r="F20" s="45" t="s">
        <v>657</v>
      </c>
      <c r="G20" s="45" t="s">
        <v>657</v>
      </c>
      <c r="H20" s="45" t="s">
        <v>657</v>
      </c>
      <c r="I20" s="45" t="s">
        <v>657</v>
      </c>
      <c r="J20" s="197"/>
      <c r="K20" s="33"/>
      <c r="L20" s="33"/>
      <c r="M20" s="197"/>
      <c r="N20" s="33"/>
      <c r="O20" s="33"/>
      <c r="P20" s="197"/>
      <c r="Q20" s="33"/>
      <c r="R20" s="33"/>
      <c r="S20" s="197"/>
      <c r="T20" s="33"/>
      <c r="U20" s="33"/>
      <c r="V20" s="197"/>
      <c r="W20" s="33"/>
      <c r="X20" s="33"/>
      <c r="Y20" s="197"/>
      <c r="Z20" s="33"/>
      <c r="AA20" s="33"/>
      <c r="AB20" s="197"/>
      <c r="AC20" s="33"/>
      <c r="AD20" s="33"/>
      <c r="AE20" s="197"/>
      <c r="AF20" s="33"/>
      <c r="AG20" s="33"/>
      <c r="AH20" s="197"/>
      <c r="AI20" s="33"/>
      <c r="AJ20" s="33"/>
      <c r="AK20" s="197"/>
      <c r="AL20" s="33"/>
      <c r="AM20" s="33"/>
      <c r="AN20" s="197"/>
      <c r="AO20" s="33"/>
      <c r="AP20" s="33"/>
      <c r="AQ20" s="197"/>
      <c r="AR20" s="33"/>
      <c r="AS20" s="33"/>
      <c r="AT20" s="33"/>
      <c r="AU20" s="33"/>
    </row>
    <row r="21" spans="1:47" ht="12.95" hidden="1" customHeight="1" x14ac:dyDescent="0.2">
      <c r="A21" s="7" t="s">
        <v>966</v>
      </c>
      <c r="B21" s="8" t="s">
        <v>910</v>
      </c>
      <c r="C21" s="9" t="s">
        <v>546</v>
      </c>
      <c r="D21" s="45" t="s">
        <v>657</v>
      </c>
      <c r="E21" s="45" t="s">
        <v>657</v>
      </c>
      <c r="F21" s="45" t="s">
        <v>657</v>
      </c>
      <c r="G21" s="45" t="s">
        <v>657</v>
      </c>
      <c r="H21" s="45" t="s">
        <v>657</v>
      </c>
      <c r="I21" s="45" t="s">
        <v>657</v>
      </c>
      <c r="J21" s="197"/>
      <c r="K21" s="33"/>
      <c r="L21" s="33"/>
      <c r="M21" s="197"/>
      <c r="N21" s="33"/>
      <c r="O21" s="33"/>
      <c r="P21" s="197"/>
      <c r="Q21" s="33"/>
      <c r="R21" s="33"/>
      <c r="S21" s="197"/>
      <c r="T21" s="33"/>
      <c r="U21" s="33"/>
      <c r="V21" s="197"/>
      <c r="W21" s="33"/>
      <c r="X21" s="33"/>
      <c r="Y21" s="197"/>
      <c r="Z21" s="33"/>
      <c r="AA21" s="33"/>
      <c r="AB21" s="197"/>
      <c r="AC21" s="33"/>
      <c r="AD21" s="33"/>
      <c r="AE21" s="197"/>
      <c r="AF21" s="33"/>
      <c r="AG21" s="33"/>
      <c r="AH21" s="197"/>
      <c r="AI21" s="33"/>
      <c r="AJ21" s="33"/>
      <c r="AK21" s="197"/>
      <c r="AL21" s="33"/>
      <c r="AM21" s="33"/>
      <c r="AN21" s="197"/>
      <c r="AO21" s="33"/>
      <c r="AP21" s="33"/>
      <c r="AQ21" s="197"/>
      <c r="AR21" s="33"/>
      <c r="AS21" s="33"/>
      <c r="AT21" s="33"/>
      <c r="AU21" s="33"/>
    </row>
    <row r="22" spans="1:47" ht="12.95" hidden="1" customHeight="1" x14ac:dyDescent="0.2">
      <c r="A22" s="7" t="s">
        <v>407</v>
      </c>
      <c r="B22" s="8" t="s">
        <v>915</v>
      </c>
      <c r="C22" s="9" t="s">
        <v>408</v>
      </c>
      <c r="D22" s="45" t="s">
        <v>657</v>
      </c>
      <c r="E22" s="45" t="s">
        <v>657</v>
      </c>
      <c r="F22" s="45" t="s">
        <v>657</v>
      </c>
      <c r="G22" s="45" t="s">
        <v>657</v>
      </c>
      <c r="H22" s="45" t="s">
        <v>657</v>
      </c>
      <c r="I22" s="45" t="s">
        <v>657</v>
      </c>
      <c r="J22" s="197"/>
      <c r="K22" s="33"/>
      <c r="L22" s="33"/>
      <c r="M22" s="197"/>
      <c r="N22" s="33"/>
      <c r="O22" s="33"/>
      <c r="P22" s="197"/>
      <c r="Q22" s="33"/>
      <c r="R22" s="33"/>
      <c r="S22" s="197"/>
      <c r="T22" s="33"/>
      <c r="U22" s="33"/>
      <c r="V22" s="197"/>
      <c r="W22" s="33"/>
      <c r="X22" s="33"/>
      <c r="Y22" s="197"/>
      <c r="Z22" s="33"/>
      <c r="AA22" s="33"/>
      <c r="AB22" s="197"/>
      <c r="AC22" s="33"/>
      <c r="AD22" s="33"/>
      <c r="AE22" s="197"/>
      <c r="AF22" s="33"/>
      <c r="AG22" s="33"/>
      <c r="AH22" s="197"/>
      <c r="AI22" s="33"/>
      <c r="AJ22" s="33"/>
      <c r="AK22" s="197"/>
      <c r="AL22" s="33"/>
      <c r="AM22" s="33"/>
      <c r="AN22" s="197"/>
      <c r="AO22" s="33"/>
      <c r="AP22" s="33"/>
      <c r="AQ22" s="197"/>
      <c r="AR22" s="33"/>
      <c r="AS22" s="33"/>
      <c r="AT22" s="33"/>
      <c r="AU22" s="33"/>
    </row>
    <row r="23" spans="1:47" ht="12.95" hidden="1" customHeight="1" x14ac:dyDescent="0.2">
      <c r="A23" s="7" t="s">
        <v>617</v>
      </c>
      <c r="B23" s="8" t="s">
        <v>910</v>
      </c>
      <c r="C23" s="9" t="s">
        <v>618</v>
      </c>
      <c r="D23" s="45" t="s">
        <v>657</v>
      </c>
      <c r="E23" s="45" t="s">
        <v>657</v>
      </c>
      <c r="F23" s="45" t="s">
        <v>657</v>
      </c>
      <c r="G23" s="45" t="s">
        <v>657</v>
      </c>
      <c r="H23" s="45" t="s">
        <v>657</v>
      </c>
      <c r="I23" s="45" t="s">
        <v>657</v>
      </c>
      <c r="J23" s="197"/>
      <c r="K23" s="33"/>
      <c r="L23" s="33"/>
      <c r="M23" s="197"/>
      <c r="N23" s="33"/>
      <c r="O23" s="33"/>
      <c r="P23" s="197"/>
      <c r="Q23" s="33"/>
      <c r="R23" s="33"/>
      <c r="S23" s="197"/>
      <c r="T23" s="33"/>
      <c r="U23" s="33"/>
      <c r="V23" s="197"/>
      <c r="W23" s="33"/>
      <c r="X23" s="33"/>
      <c r="Y23" s="197"/>
      <c r="Z23" s="33"/>
      <c r="AA23" s="33"/>
      <c r="AB23" s="197"/>
      <c r="AC23" s="33"/>
      <c r="AD23" s="33"/>
      <c r="AE23" s="197"/>
      <c r="AF23" s="33"/>
      <c r="AG23" s="33"/>
      <c r="AH23" s="197"/>
      <c r="AI23" s="33"/>
      <c r="AJ23" s="33"/>
      <c r="AK23" s="197"/>
      <c r="AL23" s="33"/>
      <c r="AM23" s="33"/>
      <c r="AN23" s="197"/>
      <c r="AO23" s="33"/>
      <c r="AP23" s="33"/>
      <c r="AQ23" s="197"/>
      <c r="AR23" s="33"/>
      <c r="AS23" s="33"/>
      <c r="AT23" s="33"/>
      <c r="AU23" s="33"/>
    </row>
    <row r="24" spans="1:47" ht="12.95" hidden="1" customHeight="1" x14ac:dyDescent="0.2">
      <c r="A24" s="7" t="s">
        <v>391</v>
      </c>
      <c r="B24" s="8" t="s">
        <v>914</v>
      </c>
      <c r="C24" s="9" t="s">
        <v>392</v>
      </c>
      <c r="D24" s="45" t="s">
        <v>657</v>
      </c>
      <c r="E24" s="45" t="s">
        <v>657</v>
      </c>
      <c r="F24" s="45" t="s">
        <v>657</v>
      </c>
      <c r="G24" s="45" t="s">
        <v>657</v>
      </c>
      <c r="H24" s="45" t="s">
        <v>657</v>
      </c>
      <c r="I24" s="45" t="s">
        <v>657</v>
      </c>
      <c r="J24" s="197"/>
      <c r="K24" s="33"/>
      <c r="L24" s="33"/>
      <c r="M24" s="197"/>
      <c r="N24" s="33"/>
      <c r="O24" s="33"/>
      <c r="P24" s="197"/>
      <c r="Q24" s="33"/>
      <c r="R24" s="33"/>
      <c r="S24" s="197"/>
      <c r="T24" s="33"/>
      <c r="U24" s="33"/>
      <c r="V24" s="197"/>
      <c r="W24" s="33"/>
      <c r="X24" s="33"/>
      <c r="Y24" s="197"/>
      <c r="Z24" s="33"/>
      <c r="AA24" s="33"/>
      <c r="AB24" s="197"/>
      <c r="AC24" s="33"/>
      <c r="AD24" s="33"/>
      <c r="AE24" s="197"/>
      <c r="AF24" s="33"/>
      <c r="AG24" s="33"/>
      <c r="AH24" s="197"/>
      <c r="AI24" s="33"/>
      <c r="AJ24" s="33"/>
      <c r="AK24" s="197"/>
      <c r="AL24" s="33"/>
      <c r="AM24" s="33"/>
      <c r="AN24" s="197"/>
      <c r="AO24" s="33"/>
      <c r="AP24" s="33"/>
      <c r="AQ24" s="197"/>
      <c r="AR24" s="33"/>
      <c r="AS24" s="33"/>
      <c r="AT24" s="33"/>
      <c r="AU24" s="33"/>
    </row>
    <row r="25" spans="1:47" ht="12.95" hidden="1" customHeight="1" x14ac:dyDescent="0.2">
      <c r="A25" s="7" t="s">
        <v>967</v>
      </c>
      <c r="B25" s="8" t="s">
        <v>912</v>
      </c>
      <c r="C25" s="9" t="s">
        <v>589</v>
      </c>
      <c r="D25" s="45" t="s">
        <v>657</v>
      </c>
      <c r="E25" s="45" t="s">
        <v>657</v>
      </c>
      <c r="F25" s="45" t="s">
        <v>657</v>
      </c>
      <c r="G25" s="45" t="s">
        <v>657</v>
      </c>
      <c r="H25" s="45" t="s">
        <v>657</v>
      </c>
      <c r="I25" s="45" t="s">
        <v>657</v>
      </c>
      <c r="J25" s="197"/>
      <c r="K25" s="33"/>
      <c r="L25" s="33"/>
      <c r="M25" s="197"/>
      <c r="N25" s="33"/>
      <c r="O25" s="33"/>
      <c r="P25" s="197"/>
      <c r="Q25" s="33"/>
      <c r="R25" s="33"/>
      <c r="S25" s="197"/>
      <c r="T25" s="33"/>
      <c r="U25" s="33"/>
      <c r="V25" s="197"/>
      <c r="W25" s="33"/>
      <c r="X25" s="33"/>
      <c r="Y25" s="197"/>
      <c r="Z25" s="33"/>
      <c r="AA25" s="33"/>
      <c r="AB25" s="197"/>
      <c r="AC25" s="33"/>
      <c r="AD25" s="33"/>
      <c r="AE25" s="197"/>
      <c r="AF25" s="33"/>
      <c r="AG25" s="33"/>
      <c r="AH25" s="197"/>
      <c r="AI25" s="33"/>
      <c r="AJ25" s="33"/>
      <c r="AK25" s="197"/>
      <c r="AL25" s="33"/>
      <c r="AM25" s="33"/>
      <c r="AN25" s="197"/>
      <c r="AO25" s="33"/>
      <c r="AP25" s="33"/>
      <c r="AQ25" s="197"/>
      <c r="AR25" s="33"/>
      <c r="AS25" s="33"/>
      <c r="AT25" s="33"/>
      <c r="AU25" s="33"/>
    </row>
    <row r="26" spans="1:47" ht="12.95" hidden="1" customHeight="1" x14ac:dyDescent="0.2">
      <c r="A26" s="7" t="s">
        <v>968</v>
      </c>
      <c r="B26" s="8" t="s">
        <v>918</v>
      </c>
      <c r="C26" s="9" t="s">
        <v>581</v>
      </c>
      <c r="D26" s="45" t="s">
        <v>657</v>
      </c>
      <c r="E26" s="45" t="s">
        <v>657</v>
      </c>
      <c r="F26" s="45" t="s">
        <v>657</v>
      </c>
      <c r="G26" s="45" t="s">
        <v>657</v>
      </c>
      <c r="H26" s="45" t="s">
        <v>657</v>
      </c>
      <c r="I26" s="45" t="s">
        <v>657</v>
      </c>
      <c r="J26" s="197"/>
      <c r="K26" s="33"/>
      <c r="L26" s="33"/>
      <c r="M26" s="197"/>
      <c r="N26" s="33"/>
      <c r="O26" s="33"/>
      <c r="P26" s="197"/>
      <c r="Q26" s="33"/>
      <c r="R26" s="33"/>
      <c r="S26" s="197"/>
      <c r="T26" s="33"/>
      <c r="U26" s="33"/>
      <c r="V26" s="197"/>
      <c r="W26" s="33"/>
      <c r="X26" s="33"/>
      <c r="Y26" s="197"/>
      <c r="Z26" s="33"/>
      <c r="AA26" s="33"/>
      <c r="AB26" s="197"/>
      <c r="AC26" s="33"/>
      <c r="AD26" s="33"/>
      <c r="AE26" s="197"/>
      <c r="AF26" s="33"/>
      <c r="AG26" s="33"/>
      <c r="AH26" s="197"/>
      <c r="AI26" s="33"/>
      <c r="AJ26" s="33"/>
      <c r="AK26" s="197"/>
      <c r="AL26" s="33"/>
      <c r="AM26" s="33"/>
      <c r="AN26" s="197"/>
      <c r="AO26" s="33"/>
      <c r="AP26" s="33"/>
      <c r="AQ26" s="197"/>
      <c r="AR26" s="33"/>
      <c r="AS26" s="33"/>
      <c r="AT26" s="33"/>
      <c r="AU26" s="33"/>
    </row>
    <row r="27" spans="1:47" ht="12.95" hidden="1" customHeight="1" x14ac:dyDescent="0.2">
      <c r="A27" s="7" t="s">
        <v>94</v>
      </c>
      <c r="B27" s="8" t="s">
        <v>910</v>
      </c>
      <c r="C27" s="10" t="s">
        <v>95</v>
      </c>
      <c r="D27" s="45" t="s">
        <v>657</v>
      </c>
      <c r="E27" s="45" t="s">
        <v>657</v>
      </c>
      <c r="F27" s="45" t="s">
        <v>657</v>
      </c>
      <c r="G27" s="45" t="s">
        <v>657</v>
      </c>
      <c r="H27" s="45" t="s">
        <v>657</v>
      </c>
      <c r="I27" s="45" t="s">
        <v>657</v>
      </c>
      <c r="J27" s="197"/>
      <c r="K27" s="33"/>
      <c r="L27" s="33"/>
      <c r="M27" s="197"/>
      <c r="N27" s="33"/>
      <c r="O27" s="33"/>
      <c r="P27" s="197"/>
      <c r="Q27" s="33"/>
      <c r="R27" s="33"/>
      <c r="S27" s="197"/>
      <c r="T27" s="33"/>
      <c r="U27" s="33"/>
      <c r="V27" s="197"/>
      <c r="W27" s="33"/>
      <c r="X27" s="33"/>
      <c r="Y27" s="197"/>
      <c r="Z27" s="33"/>
      <c r="AA27" s="33"/>
      <c r="AB27" s="197"/>
      <c r="AC27" s="33"/>
      <c r="AD27" s="33"/>
      <c r="AE27" s="197"/>
      <c r="AF27" s="33"/>
      <c r="AG27" s="33"/>
      <c r="AH27" s="197"/>
      <c r="AI27" s="33"/>
      <c r="AJ27" s="33"/>
      <c r="AK27" s="197"/>
      <c r="AL27" s="33"/>
      <c r="AM27" s="33"/>
      <c r="AN27" s="197"/>
      <c r="AO27" s="33"/>
      <c r="AP27" s="33"/>
      <c r="AQ27" s="197"/>
      <c r="AR27" s="33"/>
      <c r="AS27" s="33"/>
      <c r="AT27" s="33"/>
      <c r="AU27" s="33"/>
    </row>
    <row r="28" spans="1:47" ht="12.95" customHeight="1" x14ac:dyDescent="0.2">
      <c r="A28" s="7" t="s">
        <v>526</v>
      </c>
      <c r="B28" s="8" t="s">
        <v>912</v>
      </c>
      <c r="C28" s="9" t="s">
        <v>527</v>
      </c>
      <c r="D28" s="46" t="s">
        <v>667</v>
      </c>
      <c r="E28" s="44" t="s">
        <v>706</v>
      </c>
      <c r="F28" s="45">
        <v>12</v>
      </c>
      <c r="G28" s="7">
        <v>1</v>
      </c>
      <c r="H28" s="52">
        <v>3327.55</v>
      </c>
      <c r="I28" s="37">
        <f t="shared" si="0"/>
        <v>39930.600000000006</v>
      </c>
      <c r="J28" s="198">
        <v>3327.55</v>
      </c>
      <c r="K28" s="31">
        <v>43971</v>
      </c>
      <c r="L28" s="33" t="s">
        <v>1306</v>
      </c>
      <c r="M28" s="198">
        <v>5000</v>
      </c>
      <c r="N28" s="31">
        <v>43971</v>
      </c>
      <c r="O28" s="33" t="s">
        <v>1306</v>
      </c>
      <c r="P28" s="198">
        <v>5000</v>
      </c>
      <c r="Q28" s="31">
        <v>44012</v>
      </c>
      <c r="R28" s="33" t="s">
        <v>1306</v>
      </c>
      <c r="S28" s="198">
        <v>5000</v>
      </c>
      <c r="T28" s="31">
        <v>44012</v>
      </c>
      <c r="U28" s="33" t="s">
        <v>1306</v>
      </c>
      <c r="V28" s="198">
        <v>5000</v>
      </c>
      <c r="W28" s="31">
        <v>44012</v>
      </c>
      <c r="X28" s="33" t="s">
        <v>1306</v>
      </c>
      <c r="Y28" s="197"/>
      <c r="Z28" s="31" t="s">
        <v>657</v>
      </c>
      <c r="AA28" s="33" t="s">
        <v>1306</v>
      </c>
      <c r="AB28" s="197"/>
      <c r="AC28" s="31" t="s">
        <v>657</v>
      </c>
      <c r="AD28" s="33" t="s">
        <v>1306</v>
      </c>
      <c r="AE28" s="197"/>
      <c r="AF28" s="31" t="s">
        <v>657</v>
      </c>
      <c r="AG28" s="33" t="s">
        <v>1306</v>
      </c>
      <c r="AH28" s="197"/>
      <c r="AI28" s="31" t="s">
        <v>657</v>
      </c>
      <c r="AJ28" s="33" t="s">
        <v>1306</v>
      </c>
      <c r="AK28" s="197"/>
      <c r="AL28" s="31" t="s">
        <v>657</v>
      </c>
      <c r="AM28" s="33" t="s">
        <v>1306</v>
      </c>
      <c r="AN28" s="197"/>
      <c r="AO28" s="31" t="s">
        <v>657</v>
      </c>
      <c r="AP28" s="33" t="s">
        <v>1306</v>
      </c>
      <c r="AQ28" s="197"/>
      <c r="AR28" s="31" t="s">
        <v>657</v>
      </c>
      <c r="AS28" s="33" t="s">
        <v>1306</v>
      </c>
      <c r="AT28" s="41">
        <f>J28+M28+P28+S28+V28+Y28+AB28+AE28+AH28+AK28+AN28+AQ28</f>
        <v>23327.55</v>
      </c>
      <c r="AU28" s="37">
        <f>I28-AT28</f>
        <v>16603.050000000007</v>
      </c>
    </row>
    <row r="29" spans="1:47" ht="12.95" hidden="1" customHeight="1" x14ac:dyDescent="0.2">
      <c r="A29" s="7" t="s">
        <v>82</v>
      </c>
      <c r="B29" s="8" t="s">
        <v>907</v>
      </c>
      <c r="C29" s="10" t="s">
        <v>83</v>
      </c>
      <c r="D29" s="45" t="s">
        <v>657</v>
      </c>
      <c r="E29" s="45" t="s">
        <v>657</v>
      </c>
      <c r="F29" s="45" t="s">
        <v>657</v>
      </c>
      <c r="G29" s="45" t="s">
        <v>657</v>
      </c>
      <c r="H29" s="45" t="s">
        <v>657</v>
      </c>
      <c r="I29" s="45" t="s">
        <v>657</v>
      </c>
      <c r="J29" s="197"/>
      <c r="K29" s="33"/>
      <c r="L29" s="33"/>
      <c r="M29" s="197"/>
      <c r="N29" s="33"/>
      <c r="O29" s="33"/>
      <c r="P29" s="197"/>
      <c r="Q29" s="33"/>
      <c r="R29" s="33"/>
      <c r="S29" s="197"/>
      <c r="T29" s="33"/>
      <c r="U29" s="33"/>
      <c r="V29" s="197"/>
      <c r="W29" s="33"/>
      <c r="X29" s="33"/>
      <c r="Y29" s="197"/>
      <c r="Z29" s="33"/>
      <c r="AA29" s="33"/>
      <c r="AB29" s="197"/>
      <c r="AC29" s="33"/>
      <c r="AD29" s="33"/>
      <c r="AE29" s="197"/>
      <c r="AF29" s="33"/>
      <c r="AG29" s="33"/>
      <c r="AH29" s="197"/>
      <c r="AI29" s="33"/>
      <c r="AJ29" s="33"/>
      <c r="AK29" s="197"/>
      <c r="AL29" s="33"/>
      <c r="AM29" s="33"/>
      <c r="AN29" s="197"/>
      <c r="AO29" s="33"/>
      <c r="AP29" s="33"/>
      <c r="AQ29" s="197"/>
      <c r="AR29" s="33"/>
      <c r="AS29" s="33"/>
      <c r="AT29" s="33"/>
      <c r="AU29" s="33"/>
    </row>
    <row r="30" spans="1:47" ht="12.95" hidden="1" customHeight="1" x14ac:dyDescent="0.2">
      <c r="A30" s="7" t="s">
        <v>969</v>
      </c>
      <c r="B30" s="8" t="s">
        <v>910</v>
      </c>
      <c r="C30" s="9" t="s">
        <v>654</v>
      </c>
      <c r="D30" s="45" t="s">
        <v>657</v>
      </c>
      <c r="E30" s="45" t="s">
        <v>657</v>
      </c>
      <c r="F30" s="45" t="s">
        <v>657</v>
      </c>
      <c r="G30" s="45" t="s">
        <v>657</v>
      </c>
      <c r="H30" s="45" t="s">
        <v>657</v>
      </c>
      <c r="I30" s="45" t="s">
        <v>657</v>
      </c>
      <c r="J30" s="197"/>
      <c r="K30" s="33"/>
      <c r="L30" s="33"/>
      <c r="M30" s="197"/>
      <c r="N30" s="33"/>
      <c r="O30" s="33"/>
      <c r="P30" s="197"/>
      <c r="Q30" s="33"/>
      <c r="R30" s="33"/>
      <c r="S30" s="197"/>
      <c r="T30" s="33"/>
      <c r="U30" s="33"/>
      <c r="V30" s="197"/>
      <c r="W30" s="33"/>
      <c r="X30" s="33"/>
      <c r="Y30" s="197"/>
      <c r="Z30" s="33"/>
      <c r="AA30" s="33"/>
      <c r="AB30" s="197"/>
      <c r="AC30" s="33"/>
      <c r="AD30" s="33"/>
      <c r="AE30" s="197"/>
      <c r="AF30" s="33"/>
      <c r="AG30" s="33"/>
      <c r="AH30" s="197"/>
      <c r="AI30" s="33"/>
      <c r="AJ30" s="33"/>
      <c r="AK30" s="197"/>
      <c r="AL30" s="33"/>
      <c r="AM30" s="33"/>
      <c r="AN30" s="197"/>
      <c r="AO30" s="33"/>
      <c r="AP30" s="33"/>
      <c r="AQ30" s="197"/>
      <c r="AR30" s="33"/>
      <c r="AS30" s="33"/>
      <c r="AT30" s="33"/>
      <c r="AU30" s="33"/>
    </row>
    <row r="31" spans="1:47" ht="12.95" customHeight="1" x14ac:dyDescent="0.2">
      <c r="A31" s="7" t="s">
        <v>1014</v>
      </c>
      <c r="B31" s="8" t="s">
        <v>913</v>
      </c>
      <c r="C31" s="9" t="s">
        <v>555</v>
      </c>
      <c r="D31" s="46" t="s">
        <v>762</v>
      </c>
      <c r="E31" s="44" t="s">
        <v>741</v>
      </c>
      <c r="F31" s="45">
        <v>12</v>
      </c>
      <c r="G31" s="7">
        <v>1</v>
      </c>
      <c r="H31" s="52">
        <v>3327.55</v>
      </c>
      <c r="I31" s="37">
        <f t="shared" si="0"/>
        <v>39930.600000000006</v>
      </c>
      <c r="J31" s="198">
        <v>3327.55</v>
      </c>
      <c r="K31" s="31">
        <v>43971</v>
      </c>
      <c r="L31" s="33" t="s">
        <v>1306</v>
      </c>
      <c r="M31" s="198">
        <v>5000</v>
      </c>
      <c r="N31" s="31">
        <v>43971</v>
      </c>
      <c r="O31" s="33" t="s">
        <v>1306</v>
      </c>
      <c r="P31" s="198">
        <v>5000</v>
      </c>
      <c r="Q31" s="31">
        <v>44012</v>
      </c>
      <c r="R31" s="33" t="s">
        <v>1306</v>
      </c>
      <c r="S31" s="198">
        <v>5000</v>
      </c>
      <c r="T31" s="31">
        <v>44012</v>
      </c>
      <c r="U31" s="33" t="s">
        <v>1306</v>
      </c>
      <c r="V31" s="198">
        <v>5000</v>
      </c>
      <c r="W31" s="31">
        <v>44012</v>
      </c>
      <c r="X31" s="33" t="s">
        <v>1306</v>
      </c>
      <c r="Y31" s="197"/>
      <c r="Z31" s="31" t="s">
        <v>657</v>
      </c>
      <c r="AA31" s="33" t="s">
        <v>1306</v>
      </c>
      <c r="AB31" s="197"/>
      <c r="AC31" s="31" t="s">
        <v>657</v>
      </c>
      <c r="AD31" s="33" t="s">
        <v>1306</v>
      </c>
      <c r="AE31" s="197"/>
      <c r="AF31" s="31" t="s">
        <v>657</v>
      </c>
      <c r="AG31" s="33" t="s">
        <v>1306</v>
      </c>
      <c r="AH31" s="197"/>
      <c r="AI31" s="31" t="s">
        <v>657</v>
      </c>
      <c r="AJ31" s="33" t="s">
        <v>1306</v>
      </c>
      <c r="AK31" s="197"/>
      <c r="AL31" s="31" t="s">
        <v>657</v>
      </c>
      <c r="AM31" s="33" t="s">
        <v>1306</v>
      </c>
      <c r="AN31" s="197"/>
      <c r="AO31" s="31" t="s">
        <v>657</v>
      </c>
      <c r="AP31" s="33" t="s">
        <v>1306</v>
      </c>
      <c r="AQ31" s="197"/>
      <c r="AR31" s="31" t="s">
        <v>657</v>
      </c>
      <c r="AS31" s="33" t="s">
        <v>1306</v>
      </c>
      <c r="AT31" s="41">
        <f>J31+M31+P31+S31+V31+Y31+AB31+AE31+AH31+AK31+AN31+AQ31</f>
        <v>23327.55</v>
      </c>
      <c r="AU31" s="37">
        <f>I31-AT31</f>
        <v>16603.050000000007</v>
      </c>
    </row>
    <row r="32" spans="1:47" ht="12.95" hidden="1" customHeight="1" x14ac:dyDescent="0.2">
      <c r="A32" s="7" t="s">
        <v>485</v>
      </c>
      <c r="B32" s="8" t="s">
        <v>912</v>
      </c>
      <c r="C32" s="9" t="s">
        <v>486</v>
      </c>
      <c r="D32" s="45" t="s">
        <v>657</v>
      </c>
      <c r="E32" s="45" t="s">
        <v>657</v>
      </c>
      <c r="F32" s="45" t="s">
        <v>657</v>
      </c>
      <c r="G32" s="45" t="s">
        <v>657</v>
      </c>
      <c r="H32" s="45" t="s">
        <v>657</v>
      </c>
      <c r="I32" s="45" t="s">
        <v>657</v>
      </c>
      <c r="J32" s="197"/>
      <c r="K32" s="33"/>
      <c r="L32" s="33"/>
      <c r="M32" s="197"/>
      <c r="N32" s="33"/>
      <c r="O32" s="33"/>
      <c r="P32" s="197"/>
      <c r="Q32" s="33"/>
      <c r="R32" s="33"/>
      <c r="S32" s="197"/>
      <c r="T32" s="33"/>
      <c r="U32" s="33"/>
      <c r="V32" s="197"/>
      <c r="W32" s="33"/>
      <c r="X32" s="33"/>
      <c r="Y32" s="197"/>
      <c r="Z32" s="33"/>
      <c r="AA32" s="33"/>
      <c r="AB32" s="197"/>
      <c r="AC32" s="33"/>
      <c r="AD32" s="33"/>
      <c r="AE32" s="197"/>
      <c r="AF32" s="33"/>
      <c r="AG32" s="33"/>
      <c r="AH32" s="197"/>
      <c r="AI32" s="33"/>
      <c r="AJ32" s="33"/>
      <c r="AK32" s="197"/>
      <c r="AL32" s="33"/>
      <c r="AM32" s="33"/>
      <c r="AN32" s="197"/>
      <c r="AO32" s="33"/>
      <c r="AP32" s="33"/>
      <c r="AQ32" s="197"/>
      <c r="AR32" s="33"/>
      <c r="AS32" s="33"/>
      <c r="AT32" s="33"/>
      <c r="AU32" s="33"/>
    </row>
    <row r="33" spans="1:47" ht="12.95" hidden="1" customHeight="1" x14ac:dyDescent="0.2">
      <c r="A33" s="7" t="s">
        <v>970</v>
      </c>
      <c r="B33" s="8" t="s">
        <v>906</v>
      </c>
      <c r="C33" s="9" t="s">
        <v>538</v>
      </c>
      <c r="D33" s="45" t="s">
        <v>657</v>
      </c>
      <c r="E33" s="45" t="s">
        <v>657</v>
      </c>
      <c r="F33" s="45" t="s">
        <v>657</v>
      </c>
      <c r="G33" s="45" t="s">
        <v>657</v>
      </c>
      <c r="H33" s="45" t="s">
        <v>657</v>
      </c>
      <c r="I33" s="45" t="s">
        <v>657</v>
      </c>
      <c r="J33" s="197"/>
      <c r="K33" s="33"/>
      <c r="L33" s="33"/>
      <c r="M33" s="197"/>
      <c r="N33" s="33"/>
      <c r="O33" s="33"/>
      <c r="P33" s="197"/>
      <c r="Q33" s="33"/>
      <c r="R33" s="33"/>
      <c r="S33" s="197"/>
      <c r="T33" s="33"/>
      <c r="U33" s="33"/>
      <c r="V33" s="197"/>
      <c r="W33" s="33"/>
      <c r="X33" s="33"/>
      <c r="Y33" s="197"/>
      <c r="Z33" s="33"/>
      <c r="AA33" s="33"/>
      <c r="AB33" s="197"/>
      <c r="AC33" s="33"/>
      <c r="AD33" s="33"/>
      <c r="AE33" s="197"/>
      <c r="AF33" s="33"/>
      <c r="AG33" s="33"/>
      <c r="AH33" s="197"/>
      <c r="AI33" s="33"/>
      <c r="AJ33" s="33"/>
      <c r="AK33" s="197"/>
      <c r="AL33" s="33"/>
      <c r="AM33" s="33"/>
      <c r="AN33" s="197"/>
      <c r="AO33" s="33"/>
      <c r="AP33" s="33"/>
      <c r="AQ33" s="197"/>
      <c r="AR33" s="33"/>
      <c r="AS33" s="33"/>
      <c r="AT33" s="33"/>
      <c r="AU33" s="33"/>
    </row>
    <row r="34" spans="1:47" ht="12.95" hidden="1" customHeight="1" x14ac:dyDescent="0.2">
      <c r="A34" s="7" t="s">
        <v>114</v>
      </c>
      <c r="B34" s="8" t="s">
        <v>909</v>
      </c>
      <c r="C34" s="10" t="s">
        <v>115</v>
      </c>
      <c r="D34" s="45" t="s">
        <v>657</v>
      </c>
      <c r="E34" s="45" t="s">
        <v>657</v>
      </c>
      <c r="F34" s="45" t="s">
        <v>657</v>
      </c>
      <c r="G34" s="45" t="s">
        <v>657</v>
      </c>
      <c r="H34" s="45" t="s">
        <v>657</v>
      </c>
      <c r="I34" s="45" t="s">
        <v>657</v>
      </c>
      <c r="J34" s="197"/>
      <c r="K34" s="33"/>
      <c r="L34" s="33"/>
      <c r="M34" s="197"/>
      <c r="N34" s="33"/>
      <c r="O34" s="33"/>
      <c r="P34" s="197"/>
      <c r="Q34" s="33"/>
      <c r="R34" s="33"/>
      <c r="S34" s="197"/>
      <c r="T34" s="33"/>
      <c r="U34" s="33"/>
      <c r="V34" s="197"/>
      <c r="W34" s="33"/>
      <c r="X34" s="33"/>
      <c r="Y34" s="197"/>
      <c r="Z34" s="33"/>
      <c r="AA34" s="33"/>
      <c r="AB34" s="197"/>
      <c r="AC34" s="33"/>
      <c r="AD34" s="33"/>
      <c r="AE34" s="197"/>
      <c r="AF34" s="33"/>
      <c r="AG34" s="33"/>
      <c r="AH34" s="197"/>
      <c r="AI34" s="33"/>
      <c r="AJ34" s="33"/>
      <c r="AK34" s="197"/>
      <c r="AL34" s="33"/>
      <c r="AM34" s="33"/>
      <c r="AN34" s="197"/>
      <c r="AO34" s="33"/>
      <c r="AP34" s="33"/>
      <c r="AQ34" s="197"/>
      <c r="AR34" s="33"/>
      <c r="AS34" s="33"/>
      <c r="AT34" s="33"/>
      <c r="AU34" s="33"/>
    </row>
    <row r="35" spans="1:47" ht="12.95" customHeight="1" x14ac:dyDescent="0.2">
      <c r="A35" s="7" t="s">
        <v>919</v>
      </c>
      <c r="B35" s="8" t="s">
        <v>910</v>
      </c>
      <c r="C35" s="9" t="s">
        <v>622</v>
      </c>
      <c r="D35" s="46" t="s">
        <v>675</v>
      </c>
      <c r="E35" s="44" t="s">
        <v>707</v>
      </c>
      <c r="F35" s="45">
        <v>12</v>
      </c>
      <c r="G35" s="46">
        <v>1</v>
      </c>
      <c r="H35" s="52">
        <v>3327.55</v>
      </c>
      <c r="I35" s="37">
        <f t="shared" si="0"/>
        <v>39930.600000000006</v>
      </c>
      <c r="J35" s="198">
        <v>3327.55</v>
      </c>
      <c r="K35" s="31">
        <v>43971</v>
      </c>
      <c r="L35" s="33" t="s">
        <v>1306</v>
      </c>
      <c r="M35" s="198">
        <v>5000</v>
      </c>
      <c r="N35" s="31">
        <v>43971</v>
      </c>
      <c r="O35" s="33" t="s">
        <v>1306</v>
      </c>
      <c r="P35" s="198">
        <v>5000</v>
      </c>
      <c r="Q35" s="31">
        <v>44012</v>
      </c>
      <c r="R35" s="33" t="s">
        <v>1306</v>
      </c>
      <c r="S35" s="198">
        <v>5000</v>
      </c>
      <c r="T35" s="31">
        <v>44012</v>
      </c>
      <c r="U35" s="33" t="s">
        <v>1306</v>
      </c>
      <c r="V35" s="197"/>
      <c r="W35" s="31" t="s">
        <v>657</v>
      </c>
      <c r="X35" s="33" t="s">
        <v>1306</v>
      </c>
      <c r="Y35" s="197"/>
      <c r="Z35" s="31" t="s">
        <v>657</v>
      </c>
      <c r="AA35" s="33" t="s">
        <v>1306</v>
      </c>
      <c r="AB35" s="197"/>
      <c r="AC35" s="31" t="s">
        <v>657</v>
      </c>
      <c r="AD35" s="33" t="s">
        <v>1306</v>
      </c>
      <c r="AE35" s="197"/>
      <c r="AF35" s="31" t="s">
        <v>657</v>
      </c>
      <c r="AG35" s="33" t="s">
        <v>1306</v>
      </c>
      <c r="AH35" s="197"/>
      <c r="AI35" s="31" t="s">
        <v>657</v>
      </c>
      <c r="AJ35" s="33" t="s">
        <v>1306</v>
      </c>
      <c r="AK35" s="197"/>
      <c r="AL35" s="31" t="s">
        <v>657</v>
      </c>
      <c r="AM35" s="33" t="s">
        <v>1306</v>
      </c>
      <c r="AN35" s="197"/>
      <c r="AO35" s="31" t="s">
        <v>657</v>
      </c>
      <c r="AP35" s="33" t="s">
        <v>1306</v>
      </c>
      <c r="AQ35" s="197"/>
      <c r="AR35" s="31" t="s">
        <v>657</v>
      </c>
      <c r="AS35" s="33" t="s">
        <v>1306</v>
      </c>
      <c r="AT35" s="41">
        <f>J35+M35+P35+S35+V35+Y35+AB35+AE35+AH35+AK35+AN35+AQ35</f>
        <v>18327.55</v>
      </c>
      <c r="AU35" s="37">
        <f>I35-AT35</f>
        <v>21603.050000000007</v>
      </c>
    </row>
    <row r="36" spans="1:47" ht="12.95" hidden="1" customHeight="1" x14ac:dyDescent="0.2">
      <c r="A36" s="7" t="s">
        <v>478</v>
      </c>
      <c r="B36" s="8" t="s">
        <v>912</v>
      </c>
      <c r="C36" s="9" t="s">
        <v>479</v>
      </c>
      <c r="D36" s="45" t="s">
        <v>657</v>
      </c>
      <c r="E36" s="45" t="s">
        <v>657</v>
      </c>
      <c r="F36" s="45" t="s">
        <v>657</v>
      </c>
      <c r="G36" s="45" t="s">
        <v>657</v>
      </c>
      <c r="H36" s="45" t="s">
        <v>657</v>
      </c>
      <c r="I36" s="45" t="s">
        <v>657</v>
      </c>
      <c r="J36" s="197"/>
      <c r="K36" s="33"/>
      <c r="L36" s="33"/>
      <c r="M36" s="197"/>
      <c r="N36" s="33"/>
      <c r="O36" s="33"/>
      <c r="P36" s="197"/>
      <c r="Q36" s="33"/>
      <c r="R36" s="33"/>
      <c r="S36" s="197"/>
      <c r="T36" s="33"/>
      <c r="U36" s="33"/>
      <c r="V36" s="197"/>
      <c r="W36" s="33"/>
      <c r="X36" s="33"/>
      <c r="Y36" s="197"/>
      <c r="Z36" s="33"/>
      <c r="AA36" s="33"/>
      <c r="AB36" s="197"/>
      <c r="AC36" s="33"/>
      <c r="AD36" s="33"/>
      <c r="AE36" s="197"/>
      <c r="AF36" s="33"/>
      <c r="AG36" s="33"/>
      <c r="AH36" s="197"/>
      <c r="AI36" s="33"/>
      <c r="AJ36" s="33"/>
      <c r="AK36" s="197"/>
      <c r="AL36" s="33"/>
      <c r="AM36" s="33"/>
      <c r="AN36" s="197"/>
      <c r="AO36" s="33"/>
      <c r="AP36" s="33"/>
      <c r="AQ36" s="197"/>
      <c r="AR36" s="33"/>
      <c r="AS36" s="33"/>
      <c r="AT36" s="33"/>
      <c r="AU36" s="33"/>
    </row>
    <row r="37" spans="1:47" ht="12.95" customHeight="1" x14ac:dyDescent="0.2">
      <c r="A37" s="7" t="s">
        <v>434</v>
      </c>
      <c r="B37" s="8" t="s">
        <v>912</v>
      </c>
      <c r="C37" s="9" t="s">
        <v>435</v>
      </c>
      <c r="D37" s="46" t="s">
        <v>676</v>
      </c>
      <c r="E37" s="44" t="s">
        <v>708</v>
      </c>
      <c r="F37" s="45">
        <v>12</v>
      </c>
      <c r="G37" s="7">
        <v>1</v>
      </c>
      <c r="H37" s="52">
        <v>3327.55</v>
      </c>
      <c r="I37" s="37">
        <f t="shared" si="0"/>
        <v>39930.600000000006</v>
      </c>
      <c r="J37" s="198">
        <v>3327.55</v>
      </c>
      <c r="K37" s="31">
        <v>43971</v>
      </c>
      <c r="L37" s="33" t="s">
        <v>1306</v>
      </c>
      <c r="M37" s="198">
        <v>5000</v>
      </c>
      <c r="N37" s="31">
        <v>43971</v>
      </c>
      <c r="O37" s="33" t="s">
        <v>1306</v>
      </c>
      <c r="P37" s="198">
        <v>5000</v>
      </c>
      <c r="Q37" s="31">
        <v>44012</v>
      </c>
      <c r="R37" s="33" t="s">
        <v>1306</v>
      </c>
      <c r="S37" s="198">
        <v>5000</v>
      </c>
      <c r="T37" s="31">
        <v>44012</v>
      </c>
      <c r="U37" s="33" t="s">
        <v>1306</v>
      </c>
      <c r="V37" s="198">
        <v>5000</v>
      </c>
      <c r="W37" s="31">
        <v>44012</v>
      </c>
      <c r="X37" s="33" t="s">
        <v>1306</v>
      </c>
      <c r="Y37" s="197"/>
      <c r="Z37" s="31" t="s">
        <v>657</v>
      </c>
      <c r="AA37" s="33" t="s">
        <v>1306</v>
      </c>
      <c r="AB37" s="197"/>
      <c r="AC37" s="31" t="s">
        <v>657</v>
      </c>
      <c r="AD37" s="33" t="s">
        <v>1306</v>
      </c>
      <c r="AE37" s="197"/>
      <c r="AF37" s="31" t="s">
        <v>657</v>
      </c>
      <c r="AG37" s="33" t="s">
        <v>1306</v>
      </c>
      <c r="AH37" s="197"/>
      <c r="AI37" s="31" t="s">
        <v>657</v>
      </c>
      <c r="AJ37" s="33" t="s">
        <v>1306</v>
      </c>
      <c r="AK37" s="197"/>
      <c r="AL37" s="31" t="s">
        <v>657</v>
      </c>
      <c r="AM37" s="33" t="s">
        <v>1306</v>
      </c>
      <c r="AN37" s="197"/>
      <c r="AO37" s="31" t="s">
        <v>657</v>
      </c>
      <c r="AP37" s="33" t="s">
        <v>1306</v>
      </c>
      <c r="AQ37" s="197"/>
      <c r="AR37" s="31" t="s">
        <v>657</v>
      </c>
      <c r="AS37" s="33" t="s">
        <v>1306</v>
      </c>
      <c r="AT37" s="41">
        <f t="shared" ref="AT37:AT38" si="3">J37+M37+P37+S37+V37+Y37+AB37+AE37+AH37+AK37+AN37+AQ37</f>
        <v>23327.55</v>
      </c>
      <c r="AU37" s="37">
        <f t="shared" ref="AU37:AU38" si="4">I37-AT37</f>
        <v>16603.050000000007</v>
      </c>
    </row>
    <row r="38" spans="1:47" ht="12.95" customHeight="1" x14ac:dyDescent="0.2">
      <c r="A38" s="7" t="s">
        <v>557</v>
      </c>
      <c r="B38" s="8" t="s">
        <v>907</v>
      </c>
      <c r="C38" s="9" t="s">
        <v>558</v>
      </c>
      <c r="D38" s="46" t="s">
        <v>677</v>
      </c>
      <c r="E38" s="44" t="s">
        <v>709</v>
      </c>
      <c r="F38" s="45">
        <v>12</v>
      </c>
      <c r="G38" s="46">
        <v>1</v>
      </c>
      <c r="H38" s="52">
        <v>3327.55</v>
      </c>
      <c r="I38" s="37">
        <f t="shared" si="0"/>
        <v>39930.600000000006</v>
      </c>
      <c r="J38" s="198">
        <v>3327.55</v>
      </c>
      <c r="K38" s="31">
        <v>43971</v>
      </c>
      <c r="L38" s="33" t="s">
        <v>1306</v>
      </c>
      <c r="M38" s="198">
        <v>5000</v>
      </c>
      <c r="N38" s="31">
        <v>43971</v>
      </c>
      <c r="O38" s="33" t="s">
        <v>1306</v>
      </c>
      <c r="P38" s="198">
        <v>5000</v>
      </c>
      <c r="Q38" s="31">
        <v>44012</v>
      </c>
      <c r="R38" s="33" t="s">
        <v>1306</v>
      </c>
      <c r="S38" s="198">
        <v>5000</v>
      </c>
      <c r="T38" s="31">
        <v>44012</v>
      </c>
      <c r="U38" s="33" t="s">
        <v>1306</v>
      </c>
      <c r="V38" s="197"/>
      <c r="W38" s="31" t="s">
        <v>657</v>
      </c>
      <c r="X38" s="33" t="s">
        <v>1306</v>
      </c>
      <c r="Y38" s="197"/>
      <c r="Z38" s="31" t="s">
        <v>657</v>
      </c>
      <c r="AA38" s="33" t="s">
        <v>1306</v>
      </c>
      <c r="AB38" s="197"/>
      <c r="AC38" s="31" t="s">
        <v>657</v>
      </c>
      <c r="AD38" s="33" t="s">
        <v>1306</v>
      </c>
      <c r="AE38" s="197"/>
      <c r="AF38" s="31" t="s">
        <v>657</v>
      </c>
      <c r="AG38" s="33" t="s">
        <v>1306</v>
      </c>
      <c r="AH38" s="197"/>
      <c r="AI38" s="31" t="s">
        <v>657</v>
      </c>
      <c r="AJ38" s="33" t="s">
        <v>1306</v>
      </c>
      <c r="AK38" s="197"/>
      <c r="AL38" s="31" t="s">
        <v>657</v>
      </c>
      <c r="AM38" s="33" t="s">
        <v>1306</v>
      </c>
      <c r="AN38" s="197"/>
      <c r="AO38" s="31" t="s">
        <v>657</v>
      </c>
      <c r="AP38" s="33" t="s">
        <v>1306</v>
      </c>
      <c r="AQ38" s="197"/>
      <c r="AR38" s="31" t="s">
        <v>657</v>
      </c>
      <c r="AS38" s="33" t="s">
        <v>1306</v>
      </c>
      <c r="AT38" s="41">
        <f t="shared" si="3"/>
        <v>18327.55</v>
      </c>
      <c r="AU38" s="37">
        <f t="shared" si="4"/>
        <v>21603.050000000007</v>
      </c>
    </row>
    <row r="39" spans="1:47" ht="12.95" hidden="1" customHeight="1" x14ac:dyDescent="0.2">
      <c r="A39" s="7" t="s">
        <v>227</v>
      </c>
      <c r="B39" s="8" t="s">
        <v>906</v>
      </c>
      <c r="C39" s="10" t="s">
        <v>228</v>
      </c>
      <c r="D39" s="45" t="s">
        <v>657</v>
      </c>
      <c r="E39" s="45" t="s">
        <v>657</v>
      </c>
      <c r="F39" s="45" t="s">
        <v>657</v>
      </c>
      <c r="G39" s="45" t="s">
        <v>657</v>
      </c>
      <c r="H39" s="45" t="s">
        <v>657</v>
      </c>
      <c r="I39" s="45" t="s">
        <v>657</v>
      </c>
      <c r="J39" s="197"/>
      <c r="K39" s="33"/>
      <c r="L39" s="33"/>
      <c r="M39" s="197"/>
      <c r="N39" s="33"/>
      <c r="O39" s="33"/>
      <c r="P39" s="197"/>
      <c r="Q39" s="33"/>
      <c r="R39" s="33"/>
      <c r="S39" s="197"/>
      <c r="T39" s="33"/>
      <c r="U39" s="33"/>
      <c r="V39" s="197"/>
      <c r="W39" s="33"/>
      <c r="X39" s="33"/>
      <c r="Y39" s="197"/>
      <c r="Z39" s="33"/>
      <c r="AA39" s="33"/>
      <c r="AB39" s="197"/>
      <c r="AC39" s="33"/>
      <c r="AD39" s="33"/>
      <c r="AE39" s="197"/>
      <c r="AF39" s="33"/>
      <c r="AG39" s="33"/>
      <c r="AH39" s="197"/>
      <c r="AI39" s="33"/>
      <c r="AJ39" s="33"/>
      <c r="AK39" s="197"/>
      <c r="AL39" s="33"/>
      <c r="AM39" s="33"/>
      <c r="AN39" s="197"/>
      <c r="AO39" s="33"/>
      <c r="AP39" s="33"/>
      <c r="AQ39" s="197"/>
      <c r="AR39" s="33"/>
      <c r="AS39" s="33"/>
      <c r="AT39" s="33"/>
      <c r="AU39" s="33"/>
    </row>
    <row r="40" spans="1:47" ht="12.95" customHeight="1" x14ac:dyDescent="0.2">
      <c r="A40" s="7" t="s">
        <v>971</v>
      </c>
      <c r="B40" s="8" t="s">
        <v>910</v>
      </c>
      <c r="C40" s="10" t="s">
        <v>295</v>
      </c>
      <c r="D40" s="43" t="s">
        <v>678</v>
      </c>
      <c r="E40" s="44" t="s">
        <v>710</v>
      </c>
      <c r="F40" s="45">
        <v>12</v>
      </c>
      <c r="G40" s="7">
        <v>1</v>
      </c>
      <c r="H40" s="52">
        <v>3327.55</v>
      </c>
      <c r="I40" s="37">
        <f t="shared" si="0"/>
        <v>39930.600000000006</v>
      </c>
      <c r="J40" s="198">
        <v>3327.55</v>
      </c>
      <c r="K40" s="31">
        <v>43971</v>
      </c>
      <c r="L40" s="33" t="s">
        <v>1306</v>
      </c>
      <c r="M40" s="198">
        <v>5000</v>
      </c>
      <c r="N40" s="31">
        <v>43971</v>
      </c>
      <c r="O40" s="33" t="s">
        <v>1306</v>
      </c>
      <c r="P40" s="198">
        <v>5000</v>
      </c>
      <c r="Q40" s="31">
        <v>44012</v>
      </c>
      <c r="R40" s="33" t="s">
        <v>1306</v>
      </c>
      <c r="S40" s="198">
        <v>5000</v>
      </c>
      <c r="T40" s="31">
        <v>44012</v>
      </c>
      <c r="U40" s="33" t="s">
        <v>1306</v>
      </c>
      <c r="V40" s="197"/>
      <c r="W40" s="31" t="s">
        <v>657</v>
      </c>
      <c r="X40" s="33" t="s">
        <v>1306</v>
      </c>
      <c r="Y40" s="197"/>
      <c r="Z40" s="31" t="s">
        <v>657</v>
      </c>
      <c r="AA40" s="33" t="s">
        <v>1306</v>
      </c>
      <c r="AB40" s="197"/>
      <c r="AC40" s="31" t="s">
        <v>657</v>
      </c>
      <c r="AD40" s="33" t="s">
        <v>1306</v>
      </c>
      <c r="AE40" s="197"/>
      <c r="AF40" s="31" t="s">
        <v>657</v>
      </c>
      <c r="AG40" s="33" t="s">
        <v>1306</v>
      </c>
      <c r="AH40" s="197"/>
      <c r="AI40" s="31" t="s">
        <v>657</v>
      </c>
      <c r="AJ40" s="33" t="s">
        <v>1306</v>
      </c>
      <c r="AK40" s="197"/>
      <c r="AL40" s="31" t="s">
        <v>657</v>
      </c>
      <c r="AM40" s="33" t="s">
        <v>1306</v>
      </c>
      <c r="AN40" s="197"/>
      <c r="AO40" s="31" t="s">
        <v>657</v>
      </c>
      <c r="AP40" s="33" t="s">
        <v>1306</v>
      </c>
      <c r="AQ40" s="197"/>
      <c r="AR40" s="31" t="s">
        <v>657</v>
      </c>
      <c r="AS40" s="33" t="s">
        <v>1306</v>
      </c>
      <c r="AT40" s="41">
        <f t="shared" ref="AT40:AT41" si="5">J40+M40+P40+S40+V40+Y40+AB40+AE40+AH40+AK40+AN40+AQ40</f>
        <v>18327.55</v>
      </c>
      <c r="AU40" s="37">
        <f t="shared" ref="AU40:AU41" si="6">I40-AT40</f>
        <v>21603.050000000007</v>
      </c>
    </row>
    <row r="41" spans="1:47" ht="12.95" customHeight="1" x14ac:dyDescent="0.2">
      <c r="A41" s="7" t="s">
        <v>443</v>
      </c>
      <c r="B41" s="8" t="s">
        <v>913</v>
      </c>
      <c r="C41" s="9" t="s">
        <v>444</v>
      </c>
      <c r="D41" s="46" t="s">
        <v>663</v>
      </c>
      <c r="E41" s="44" t="s">
        <v>711</v>
      </c>
      <c r="F41" s="45">
        <v>12</v>
      </c>
      <c r="G41" s="7">
        <v>1</v>
      </c>
      <c r="H41" s="52">
        <v>3327.55</v>
      </c>
      <c r="I41" s="37">
        <f t="shared" si="0"/>
        <v>39930.600000000006</v>
      </c>
      <c r="J41" s="198">
        <v>3327.55</v>
      </c>
      <c r="K41" s="31">
        <v>43971</v>
      </c>
      <c r="L41" s="33" t="s">
        <v>1306</v>
      </c>
      <c r="M41" s="198">
        <v>5000</v>
      </c>
      <c r="N41" s="31">
        <v>43971</v>
      </c>
      <c r="O41" s="33" t="s">
        <v>1306</v>
      </c>
      <c r="P41" s="198">
        <v>5000</v>
      </c>
      <c r="Q41" s="31">
        <v>44012</v>
      </c>
      <c r="R41" s="33" t="s">
        <v>1306</v>
      </c>
      <c r="S41" s="198">
        <v>5000</v>
      </c>
      <c r="T41" s="31">
        <v>44012</v>
      </c>
      <c r="U41" s="33" t="s">
        <v>1306</v>
      </c>
      <c r="V41" s="197"/>
      <c r="W41" s="31" t="s">
        <v>657</v>
      </c>
      <c r="X41" s="33" t="s">
        <v>1306</v>
      </c>
      <c r="Y41" s="197"/>
      <c r="Z41" s="31" t="s">
        <v>657</v>
      </c>
      <c r="AA41" s="33" t="s">
        <v>1306</v>
      </c>
      <c r="AB41" s="197"/>
      <c r="AC41" s="31" t="s">
        <v>657</v>
      </c>
      <c r="AD41" s="33" t="s">
        <v>1306</v>
      </c>
      <c r="AE41" s="197"/>
      <c r="AF41" s="31" t="s">
        <v>657</v>
      </c>
      <c r="AG41" s="33" t="s">
        <v>1306</v>
      </c>
      <c r="AH41" s="197"/>
      <c r="AI41" s="31" t="s">
        <v>657</v>
      </c>
      <c r="AJ41" s="33" t="s">
        <v>1306</v>
      </c>
      <c r="AK41" s="197"/>
      <c r="AL41" s="31" t="s">
        <v>657</v>
      </c>
      <c r="AM41" s="33" t="s">
        <v>1306</v>
      </c>
      <c r="AN41" s="197"/>
      <c r="AO41" s="31" t="s">
        <v>657</v>
      </c>
      <c r="AP41" s="33" t="s">
        <v>1306</v>
      </c>
      <c r="AQ41" s="197"/>
      <c r="AR41" s="31" t="s">
        <v>657</v>
      </c>
      <c r="AS41" s="33" t="s">
        <v>1306</v>
      </c>
      <c r="AT41" s="41">
        <f t="shared" si="5"/>
        <v>18327.55</v>
      </c>
      <c r="AU41" s="37">
        <f t="shared" si="6"/>
        <v>21603.050000000007</v>
      </c>
    </row>
    <row r="42" spans="1:47" ht="12.95" hidden="1" customHeight="1" x14ac:dyDescent="0.2">
      <c r="A42" s="7" t="s">
        <v>467</v>
      </c>
      <c r="B42" s="8" t="s">
        <v>912</v>
      </c>
      <c r="C42" s="9" t="s">
        <v>468</v>
      </c>
      <c r="D42" s="45" t="s">
        <v>657</v>
      </c>
      <c r="E42" s="45" t="s">
        <v>657</v>
      </c>
      <c r="F42" s="45" t="s">
        <v>657</v>
      </c>
      <c r="G42" s="45" t="s">
        <v>657</v>
      </c>
      <c r="H42" s="45" t="s">
        <v>657</v>
      </c>
      <c r="I42" s="45" t="s">
        <v>657</v>
      </c>
      <c r="J42" s="197"/>
      <c r="K42" s="33"/>
      <c r="L42" s="33"/>
      <c r="M42" s="197"/>
      <c r="N42" s="33"/>
      <c r="O42" s="33"/>
      <c r="P42" s="197"/>
      <c r="Q42" s="33"/>
      <c r="R42" s="33"/>
      <c r="S42" s="197"/>
      <c r="T42" s="33"/>
      <c r="U42" s="33"/>
      <c r="V42" s="197"/>
      <c r="W42" s="33"/>
      <c r="X42" s="33"/>
      <c r="Y42" s="197"/>
      <c r="Z42" s="33"/>
      <c r="AA42" s="33"/>
      <c r="AB42" s="197"/>
      <c r="AC42" s="33"/>
      <c r="AD42" s="33"/>
      <c r="AE42" s="197"/>
      <c r="AF42" s="33"/>
      <c r="AG42" s="33"/>
      <c r="AH42" s="197"/>
      <c r="AI42" s="33"/>
      <c r="AJ42" s="33"/>
      <c r="AK42" s="197"/>
      <c r="AL42" s="33"/>
      <c r="AM42" s="33"/>
      <c r="AN42" s="197"/>
      <c r="AO42" s="33"/>
      <c r="AP42" s="33"/>
      <c r="AQ42" s="197"/>
      <c r="AR42" s="33"/>
      <c r="AS42" s="33"/>
      <c r="AT42" s="33"/>
      <c r="AU42" s="33"/>
    </row>
    <row r="43" spans="1:47" ht="12.95" customHeight="1" x14ac:dyDescent="0.2">
      <c r="A43" s="7" t="s">
        <v>251</v>
      </c>
      <c r="B43" s="8" t="s">
        <v>912</v>
      </c>
      <c r="C43" s="10" t="s">
        <v>252</v>
      </c>
      <c r="D43" s="43" t="s">
        <v>672</v>
      </c>
      <c r="E43" s="44" t="s">
        <v>712</v>
      </c>
      <c r="F43" s="45">
        <v>12</v>
      </c>
      <c r="G43" s="7">
        <v>1</v>
      </c>
      <c r="H43" s="52">
        <v>3327.55</v>
      </c>
      <c r="I43" s="37">
        <f t="shared" si="0"/>
        <v>39930.600000000006</v>
      </c>
      <c r="J43" s="198">
        <v>3327.55</v>
      </c>
      <c r="K43" s="31">
        <v>43971</v>
      </c>
      <c r="L43" s="33" t="s">
        <v>1306</v>
      </c>
      <c r="M43" s="198">
        <v>5000</v>
      </c>
      <c r="N43" s="31">
        <v>43971</v>
      </c>
      <c r="O43" s="33" t="s">
        <v>1306</v>
      </c>
      <c r="P43" s="198">
        <v>5000</v>
      </c>
      <c r="Q43" s="31">
        <v>44012</v>
      </c>
      <c r="R43" s="33" t="s">
        <v>1306</v>
      </c>
      <c r="S43" s="198">
        <v>5000</v>
      </c>
      <c r="T43" s="31">
        <v>44012</v>
      </c>
      <c r="U43" s="33" t="s">
        <v>1306</v>
      </c>
      <c r="V43" s="197"/>
      <c r="W43" s="31" t="s">
        <v>657</v>
      </c>
      <c r="X43" s="33" t="s">
        <v>1306</v>
      </c>
      <c r="Y43" s="197"/>
      <c r="Z43" s="31" t="s">
        <v>657</v>
      </c>
      <c r="AA43" s="33" t="s">
        <v>1306</v>
      </c>
      <c r="AB43" s="197"/>
      <c r="AC43" s="31" t="s">
        <v>657</v>
      </c>
      <c r="AD43" s="33" t="s">
        <v>1306</v>
      </c>
      <c r="AE43" s="197"/>
      <c r="AF43" s="31" t="s">
        <v>657</v>
      </c>
      <c r="AG43" s="33" t="s">
        <v>1306</v>
      </c>
      <c r="AH43" s="197"/>
      <c r="AI43" s="31" t="s">
        <v>657</v>
      </c>
      <c r="AJ43" s="33" t="s">
        <v>1306</v>
      </c>
      <c r="AK43" s="197"/>
      <c r="AL43" s="31" t="s">
        <v>657</v>
      </c>
      <c r="AM43" s="33" t="s">
        <v>1306</v>
      </c>
      <c r="AN43" s="197"/>
      <c r="AO43" s="31" t="s">
        <v>657</v>
      </c>
      <c r="AP43" s="33" t="s">
        <v>1306</v>
      </c>
      <c r="AQ43" s="197"/>
      <c r="AR43" s="31" t="s">
        <v>657</v>
      </c>
      <c r="AS43" s="33" t="s">
        <v>1306</v>
      </c>
      <c r="AT43" s="41">
        <f t="shared" ref="AT43:AT44" si="7">J43+M43+P43+S43+V43+Y43+AB43+AE43+AH43+AK43+AN43+AQ43</f>
        <v>18327.55</v>
      </c>
      <c r="AU43" s="37">
        <f t="shared" ref="AU43:AU44" si="8">I43-AT43</f>
        <v>21603.050000000007</v>
      </c>
    </row>
    <row r="44" spans="1:47" ht="12.95" customHeight="1" x14ac:dyDescent="0.2">
      <c r="A44" s="7" t="s">
        <v>529</v>
      </c>
      <c r="B44" s="8" t="s">
        <v>907</v>
      </c>
      <c r="C44" s="9" t="s">
        <v>530</v>
      </c>
      <c r="D44" s="46" t="s">
        <v>763</v>
      </c>
      <c r="E44" s="43" t="s">
        <v>713</v>
      </c>
      <c r="F44" s="45">
        <v>12</v>
      </c>
      <c r="G44" s="46">
        <v>1</v>
      </c>
      <c r="H44" s="52">
        <v>3327.55</v>
      </c>
      <c r="I44" s="37">
        <f t="shared" si="0"/>
        <v>39930.600000000006</v>
      </c>
      <c r="J44" s="198">
        <v>3327.55</v>
      </c>
      <c r="K44" s="31">
        <v>43971</v>
      </c>
      <c r="L44" s="33" t="s">
        <v>1306</v>
      </c>
      <c r="M44" s="198">
        <v>5000</v>
      </c>
      <c r="N44" s="31">
        <v>43971</v>
      </c>
      <c r="O44" s="33" t="s">
        <v>1306</v>
      </c>
      <c r="P44" s="198">
        <v>5000</v>
      </c>
      <c r="Q44" s="31">
        <v>44012</v>
      </c>
      <c r="R44" s="33" t="s">
        <v>1306</v>
      </c>
      <c r="S44" s="198">
        <v>5000</v>
      </c>
      <c r="T44" s="31">
        <v>44012</v>
      </c>
      <c r="U44" s="33" t="s">
        <v>1306</v>
      </c>
      <c r="V44" s="197"/>
      <c r="W44" s="31" t="s">
        <v>657</v>
      </c>
      <c r="X44" s="33" t="s">
        <v>1306</v>
      </c>
      <c r="Y44" s="197"/>
      <c r="Z44" s="31" t="s">
        <v>657</v>
      </c>
      <c r="AA44" s="33" t="s">
        <v>1306</v>
      </c>
      <c r="AB44" s="197"/>
      <c r="AC44" s="31" t="s">
        <v>657</v>
      </c>
      <c r="AD44" s="33" t="s">
        <v>1306</v>
      </c>
      <c r="AE44" s="197"/>
      <c r="AF44" s="31" t="s">
        <v>657</v>
      </c>
      <c r="AG44" s="33" t="s">
        <v>1306</v>
      </c>
      <c r="AH44" s="197"/>
      <c r="AI44" s="31" t="s">
        <v>657</v>
      </c>
      <c r="AJ44" s="33" t="s">
        <v>1306</v>
      </c>
      <c r="AK44" s="197"/>
      <c r="AL44" s="31" t="s">
        <v>657</v>
      </c>
      <c r="AM44" s="33" t="s">
        <v>1306</v>
      </c>
      <c r="AN44" s="197"/>
      <c r="AO44" s="31" t="s">
        <v>657</v>
      </c>
      <c r="AP44" s="33" t="s">
        <v>1306</v>
      </c>
      <c r="AQ44" s="197"/>
      <c r="AR44" s="31" t="s">
        <v>657</v>
      </c>
      <c r="AS44" s="33" t="s">
        <v>1306</v>
      </c>
      <c r="AT44" s="41">
        <f t="shared" si="7"/>
        <v>18327.55</v>
      </c>
      <c r="AU44" s="37">
        <f t="shared" si="8"/>
        <v>21603.050000000007</v>
      </c>
    </row>
    <row r="45" spans="1:47" ht="12.95" hidden="1" customHeight="1" x14ac:dyDescent="0.2">
      <c r="A45" s="7" t="s">
        <v>972</v>
      </c>
      <c r="B45" s="8" t="s">
        <v>917</v>
      </c>
      <c r="C45" s="9" t="s">
        <v>447</v>
      </c>
      <c r="D45" s="45" t="s">
        <v>657</v>
      </c>
      <c r="E45" s="45" t="s">
        <v>657</v>
      </c>
      <c r="F45" s="45" t="s">
        <v>657</v>
      </c>
      <c r="G45" s="45" t="s">
        <v>657</v>
      </c>
      <c r="H45" s="45" t="s">
        <v>657</v>
      </c>
      <c r="I45" s="45" t="s">
        <v>657</v>
      </c>
      <c r="J45" s="197"/>
      <c r="K45" s="33"/>
      <c r="L45" s="33"/>
      <c r="M45" s="197"/>
      <c r="N45" s="33"/>
      <c r="O45" s="33"/>
      <c r="P45" s="197"/>
      <c r="Q45" s="33"/>
      <c r="R45" s="33"/>
      <c r="S45" s="197"/>
      <c r="T45" s="33"/>
      <c r="U45" s="33"/>
      <c r="V45" s="197"/>
      <c r="W45" s="33"/>
      <c r="X45" s="33"/>
      <c r="Y45" s="197"/>
      <c r="Z45" s="33"/>
      <c r="AA45" s="33"/>
      <c r="AB45" s="197"/>
      <c r="AC45" s="33"/>
      <c r="AD45" s="33"/>
      <c r="AE45" s="197"/>
      <c r="AF45" s="33"/>
      <c r="AG45" s="33"/>
      <c r="AH45" s="197"/>
      <c r="AI45" s="33"/>
      <c r="AJ45" s="33"/>
      <c r="AK45" s="197"/>
      <c r="AL45" s="33"/>
      <c r="AM45" s="33"/>
      <c r="AN45" s="197"/>
      <c r="AO45" s="33"/>
      <c r="AP45" s="33"/>
      <c r="AQ45" s="197"/>
      <c r="AR45" s="33"/>
      <c r="AS45" s="33"/>
      <c r="AT45" s="33"/>
      <c r="AU45" s="33"/>
    </row>
    <row r="46" spans="1:47" ht="12.95" hidden="1" customHeight="1" x14ac:dyDescent="0.2">
      <c r="A46" s="7" t="s">
        <v>86</v>
      </c>
      <c r="B46" s="8" t="s">
        <v>913</v>
      </c>
      <c r="C46" s="10" t="s">
        <v>87</v>
      </c>
      <c r="D46" s="45" t="s">
        <v>657</v>
      </c>
      <c r="E46" s="45" t="s">
        <v>657</v>
      </c>
      <c r="F46" s="45" t="s">
        <v>657</v>
      </c>
      <c r="G46" s="45" t="s">
        <v>657</v>
      </c>
      <c r="H46" s="45" t="s">
        <v>657</v>
      </c>
      <c r="I46" s="45" t="s">
        <v>657</v>
      </c>
      <c r="J46" s="197"/>
      <c r="K46" s="33"/>
      <c r="L46" s="33"/>
      <c r="M46" s="197"/>
      <c r="N46" s="33"/>
      <c r="O46" s="33"/>
      <c r="P46" s="197"/>
      <c r="Q46" s="33"/>
      <c r="R46" s="33"/>
      <c r="S46" s="197"/>
      <c r="T46" s="33"/>
      <c r="U46" s="33"/>
      <c r="V46" s="197"/>
      <c r="W46" s="33"/>
      <c r="X46" s="33"/>
      <c r="Y46" s="197"/>
      <c r="Z46" s="33"/>
      <c r="AA46" s="33"/>
      <c r="AB46" s="197"/>
      <c r="AC46" s="33"/>
      <c r="AD46" s="33"/>
      <c r="AE46" s="197"/>
      <c r="AF46" s="33"/>
      <c r="AG46" s="33"/>
      <c r="AH46" s="197"/>
      <c r="AI46" s="33"/>
      <c r="AJ46" s="33"/>
      <c r="AK46" s="197"/>
      <c r="AL46" s="33"/>
      <c r="AM46" s="33"/>
      <c r="AN46" s="197"/>
      <c r="AO46" s="33"/>
      <c r="AP46" s="33"/>
      <c r="AQ46" s="197"/>
      <c r="AR46" s="33"/>
      <c r="AS46" s="33"/>
      <c r="AT46" s="33"/>
      <c r="AU46" s="33"/>
    </row>
    <row r="47" spans="1:47" ht="12.95" hidden="1" customHeight="1" x14ac:dyDescent="0.2">
      <c r="A47" s="7" t="s">
        <v>74</v>
      </c>
      <c r="B47" s="8" t="s">
        <v>910</v>
      </c>
      <c r="C47" s="10" t="s">
        <v>75</v>
      </c>
      <c r="D47" s="45" t="s">
        <v>657</v>
      </c>
      <c r="E47" s="45" t="s">
        <v>657</v>
      </c>
      <c r="F47" s="45" t="s">
        <v>657</v>
      </c>
      <c r="G47" s="45" t="s">
        <v>657</v>
      </c>
      <c r="H47" s="45" t="s">
        <v>657</v>
      </c>
      <c r="I47" s="45" t="s">
        <v>657</v>
      </c>
      <c r="J47" s="197"/>
      <c r="K47" s="33"/>
      <c r="L47" s="33"/>
      <c r="M47" s="197"/>
      <c r="N47" s="33"/>
      <c r="O47" s="33"/>
      <c r="P47" s="197"/>
      <c r="Q47" s="33"/>
      <c r="R47" s="33"/>
      <c r="S47" s="197"/>
      <c r="T47" s="33"/>
      <c r="U47" s="33"/>
      <c r="V47" s="197"/>
      <c r="W47" s="33"/>
      <c r="X47" s="33"/>
      <c r="Y47" s="197"/>
      <c r="Z47" s="33"/>
      <c r="AA47" s="33"/>
      <c r="AB47" s="197"/>
      <c r="AC47" s="33"/>
      <c r="AD47" s="33"/>
      <c r="AE47" s="197"/>
      <c r="AF47" s="33"/>
      <c r="AG47" s="33"/>
      <c r="AH47" s="197"/>
      <c r="AI47" s="33"/>
      <c r="AJ47" s="33"/>
      <c r="AK47" s="197"/>
      <c r="AL47" s="33"/>
      <c r="AM47" s="33"/>
      <c r="AN47" s="197"/>
      <c r="AO47" s="33"/>
      <c r="AP47" s="33"/>
      <c r="AQ47" s="197"/>
      <c r="AR47" s="33"/>
      <c r="AS47" s="33"/>
      <c r="AT47" s="33"/>
      <c r="AU47" s="33"/>
    </row>
    <row r="48" spans="1:47" ht="12.95" customHeight="1" x14ac:dyDescent="0.2">
      <c r="A48" s="7" t="s">
        <v>153</v>
      </c>
      <c r="B48" s="8" t="s">
        <v>918</v>
      </c>
      <c r="C48" s="10" t="s">
        <v>154</v>
      </c>
      <c r="D48" s="43" t="s">
        <v>666</v>
      </c>
      <c r="E48" s="44" t="s">
        <v>714</v>
      </c>
      <c r="F48" s="45">
        <v>12</v>
      </c>
      <c r="G48" s="7">
        <v>1</v>
      </c>
      <c r="H48" s="52">
        <v>3327.55</v>
      </c>
      <c r="I48" s="37">
        <f t="shared" si="0"/>
        <v>39930.600000000006</v>
      </c>
      <c r="J48" s="198">
        <v>3327.55</v>
      </c>
      <c r="K48" s="31">
        <v>43971</v>
      </c>
      <c r="L48" s="33" t="s">
        <v>1306</v>
      </c>
      <c r="M48" s="198">
        <v>5000</v>
      </c>
      <c r="N48" s="31">
        <v>43971</v>
      </c>
      <c r="O48" s="33" t="s">
        <v>1306</v>
      </c>
      <c r="P48" s="198">
        <v>5000</v>
      </c>
      <c r="Q48" s="31">
        <v>44012</v>
      </c>
      <c r="R48" s="33" t="s">
        <v>1306</v>
      </c>
      <c r="S48" s="198">
        <v>5000</v>
      </c>
      <c r="T48" s="31">
        <v>44012</v>
      </c>
      <c r="U48" s="33" t="s">
        <v>1306</v>
      </c>
      <c r="V48" s="198">
        <v>5000</v>
      </c>
      <c r="W48" s="31">
        <v>44012</v>
      </c>
      <c r="X48" s="33" t="s">
        <v>1306</v>
      </c>
      <c r="Y48" s="197"/>
      <c r="Z48" s="31" t="s">
        <v>657</v>
      </c>
      <c r="AA48" s="33" t="s">
        <v>1306</v>
      </c>
      <c r="AB48" s="197"/>
      <c r="AC48" s="31" t="s">
        <v>657</v>
      </c>
      <c r="AD48" s="33" t="s">
        <v>1306</v>
      </c>
      <c r="AE48" s="197"/>
      <c r="AF48" s="31" t="s">
        <v>657</v>
      </c>
      <c r="AG48" s="33" t="s">
        <v>1306</v>
      </c>
      <c r="AH48" s="197"/>
      <c r="AI48" s="31" t="s">
        <v>657</v>
      </c>
      <c r="AJ48" s="33" t="s">
        <v>1306</v>
      </c>
      <c r="AK48" s="197"/>
      <c r="AL48" s="31" t="s">
        <v>657</v>
      </c>
      <c r="AM48" s="33" t="s">
        <v>1306</v>
      </c>
      <c r="AN48" s="197"/>
      <c r="AO48" s="31" t="s">
        <v>657</v>
      </c>
      <c r="AP48" s="33" t="s">
        <v>1306</v>
      </c>
      <c r="AQ48" s="197"/>
      <c r="AR48" s="31" t="s">
        <v>657</v>
      </c>
      <c r="AS48" s="33" t="s">
        <v>1306</v>
      </c>
      <c r="AT48" s="41">
        <f>J48+M48+P48+S48+V48+Y48+AB48+AE48+AH48+AK48+AN48+AQ48</f>
        <v>23327.55</v>
      </c>
      <c r="AU48" s="37">
        <f>I48-AT48</f>
        <v>16603.050000000007</v>
      </c>
    </row>
    <row r="49" spans="1:47" ht="12.95" hidden="1" customHeight="1" x14ac:dyDescent="0.2">
      <c r="A49" s="7" t="s">
        <v>40</v>
      </c>
      <c r="B49" s="8" t="s">
        <v>911</v>
      </c>
      <c r="C49" s="10" t="s">
        <v>41</v>
      </c>
      <c r="D49" s="45" t="s">
        <v>657</v>
      </c>
      <c r="E49" s="45" t="s">
        <v>657</v>
      </c>
      <c r="F49" s="45" t="s">
        <v>657</v>
      </c>
      <c r="G49" s="45" t="s">
        <v>657</v>
      </c>
      <c r="H49" s="45" t="s">
        <v>657</v>
      </c>
      <c r="I49" s="45" t="s">
        <v>657</v>
      </c>
      <c r="J49" s="197"/>
      <c r="K49" s="33"/>
      <c r="L49" s="33"/>
      <c r="M49" s="197"/>
      <c r="N49" s="33"/>
      <c r="O49" s="33"/>
      <c r="P49" s="197"/>
      <c r="Q49" s="33"/>
      <c r="R49" s="33"/>
      <c r="S49" s="197"/>
      <c r="T49" s="33"/>
      <c r="U49" s="33"/>
      <c r="V49" s="197"/>
      <c r="W49" s="33"/>
      <c r="X49" s="33"/>
      <c r="Y49" s="197"/>
      <c r="Z49" s="33"/>
      <c r="AA49" s="33"/>
      <c r="AB49" s="197"/>
      <c r="AC49" s="33"/>
      <c r="AD49" s="33"/>
      <c r="AE49" s="197"/>
      <c r="AF49" s="33"/>
      <c r="AG49" s="33"/>
      <c r="AH49" s="197"/>
      <c r="AI49" s="33"/>
      <c r="AJ49" s="33"/>
      <c r="AK49" s="197"/>
      <c r="AL49" s="33"/>
      <c r="AM49" s="33"/>
      <c r="AN49" s="197"/>
      <c r="AO49" s="33"/>
      <c r="AP49" s="33"/>
      <c r="AQ49" s="197"/>
      <c r="AR49" s="33"/>
      <c r="AS49" s="33"/>
      <c r="AT49" s="33"/>
      <c r="AU49" s="33"/>
    </row>
    <row r="50" spans="1:47" ht="12.95" hidden="1" customHeight="1" x14ac:dyDescent="0.2">
      <c r="A50" s="7" t="s">
        <v>458</v>
      </c>
      <c r="B50" s="8" t="s">
        <v>920</v>
      </c>
      <c r="C50" s="9" t="s">
        <v>459</v>
      </c>
      <c r="D50" s="45" t="s">
        <v>657</v>
      </c>
      <c r="E50" s="45" t="s">
        <v>657</v>
      </c>
      <c r="F50" s="45" t="s">
        <v>657</v>
      </c>
      <c r="G50" s="45" t="s">
        <v>657</v>
      </c>
      <c r="H50" s="45" t="s">
        <v>657</v>
      </c>
      <c r="I50" s="45" t="s">
        <v>657</v>
      </c>
      <c r="J50" s="197"/>
      <c r="K50" s="33"/>
      <c r="L50" s="33"/>
      <c r="M50" s="197"/>
      <c r="N50" s="33"/>
      <c r="O50" s="33"/>
      <c r="P50" s="197"/>
      <c r="Q50" s="33"/>
      <c r="R50" s="33"/>
      <c r="S50" s="197"/>
      <c r="T50" s="33"/>
      <c r="U50" s="33"/>
      <c r="V50" s="197"/>
      <c r="W50" s="33"/>
      <c r="X50" s="33"/>
      <c r="Y50" s="197"/>
      <c r="Z50" s="33"/>
      <c r="AA50" s="33"/>
      <c r="AB50" s="197"/>
      <c r="AC50" s="33"/>
      <c r="AD50" s="33"/>
      <c r="AE50" s="197"/>
      <c r="AF50" s="33"/>
      <c r="AG50" s="33"/>
      <c r="AH50" s="197"/>
      <c r="AI50" s="33"/>
      <c r="AJ50" s="33"/>
      <c r="AK50" s="197"/>
      <c r="AL50" s="33"/>
      <c r="AM50" s="33"/>
      <c r="AN50" s="197"/>
      <c r="AO50" s="33"/>
      <c r="AP50" s="33"/>
      <c r="AQ50" s="197"/>
      <c r="AR50" s="33"/>
      <c r="AS50" s="33"/>
      <c r="AT50" s="33"/>
      <c r="AU50" s="33"/>
    </row>
    <row r="51" spans="1:47" ht="12.95" customHeight="1" x14ac:dyDescent="0.2">
      <c r="A51" s="7" t="s">
        <v>973</v>
      </c>
      <c r="B51" s="8" t="s">
        <v>913</v>
      </c>
      <c r="C51" s="9" t="s">
        <v>384</v>
      </c>
      <c r="D51" s="43" t="s">
        <v>679</v>
      </c>
      <c r="E51" s="44" t="s">
        <v>715</v>
      </c>
      <c r="F51" s="45">
        <v>12</v>
      </c>
      <c r="G51" s="7">
        <v>1</v>
      </c>
      <c r="H51" s="52">
        <v>3327.55</v>
      </c>
      <c r="I51" s="37">
        <f t="shared" si="0"/>
        <v>39930.600000000006</v>
      </c>
      <c r="J51" s="198">
        <v>3327.55</v>
      </c>
      <c r="K51" s="31">
        <v>43971</v>
      </c>
      <c r="L51" s="33" t="s">
        <v>1306</v>
      </c>
      <c r="M51" s="198">
        <v>5000</v>
      </c>
      <c r="N51" s="31">
        <v>43971</v>
      </c>
      <c r="O51" s="33" t="s">
        <v>1306</v>
      </c>
      <c r="P51" s="198">
        <v>5000</v>
      </c>
      <c r="Q51" s="31">
        <v>44012</v>
      </c>
      <c r="R51" s="33" t="s">
        <v>1306</v>
      </c>
      <c r="S51" s="198">
        <v>5000</v>
      </c>
      <c r="T51" s="31">
        <v>44012</v>
      </c>
      <c r="U51" s="33" t="s">
        <v>1306</v>
      </c>
      <c r="V51" s="197"/>
      <c r="W51" s="31" t="s">
        <v>657</v>
      </c>
      <c r="X51" s="33" t="s">
        <v>1306</v>
      </c>
      <c r="Y51" s="197"/>
      <c r="Z51" s="31" t="s">
        <v>657</v>
      </c>
      <c r="AA51" s="33" t="s">
        <v>1306</v>
      </c>
      <c r="AB51" s="197"/>
      <c r="AC51" s="31" t="s">
        <v>657</v>
      </c>
      <c r="AD51" s="33" t="s">
        <v>1306</v>
      </c>
      <c r="AE51" s="197"/>
      <c r="AF51" s="31" t="s">
        <v>657</v>
      </c>
      <c r="AG51" s="33" t="s">
        <v>1306</v>
      </c>
      <c r="AH51" s="197"/>
      <c r="AI51" s="31" t="s">
        <v>657</v>
      </c>
      <c r="AJ51" s="33" t="s">
        <v>1306</v>
      </c>
      <c r="AK51" s="197"/>
      <c r="AL51" s="31" t="s">
        <v>657</v>
      </c>
      <c r="AM51" s="33" t="s">
        <v>1306</v>
      </c>
      <c r="AN51" s="197"/>
      <c r="AO51" s="31" t="s">
        <v>657</v>
      </c>
      <c r="AP51" s="33" t="s">
        <v>1306</v>
      </c>
      <c r="AQ51" s="197"/>
      <c r="AR51" s="31" t="s">
        <v>657</v>
      </c>
      <c r="AS51" s="33" t="s">
        <v>1306</v>
      </c>
      <c r="AT51" s="41">
        <f>J51+M51+P51+S51+V51+Y51+AB51+AE51+AH51+AK51+AN51+AQ51</f>
        <v>18327.55</v>
      </c>
      <c r="AU51" s="37">
        <f>I51-AT51</f>
        <v>21603.050000000007</v>
      </c>
    </row>
    <row r="52" spans="1:47" ht="12.95" hidden="1" customHeight="1" x14ac:dyDescent="0.2">
      <c r="A52" s="7" t="s">
        <v>974</v>
      </c>
      <c r="B52" s="8" t="s">
        <v>911</v>
      </c>
      <c r="C52" s="10" t="s">
        <v>200</v>
      </c>
      <c r="D52" s="45" t="s">
        <v>657</v>
      </c>
      <c r="E52" s="45" t="s">
        <v>657</v>
      </c>
      <c r="F52" s="45" t="s">
        <v>657</v>
      </c>
      <c r="G52" s="45" t="s">
        <v>657</v>
      </c>
      <c r="H52" s="45" t="s">
        <v>657</v>
      </c>
      <c r="I52" s="45" t="s">
        <v>657</v>
      </c>
      <c r="J52" s="197"/>
      <c r="K52" s="33"/>
      <c r="L52" s="33"/>
      <c r="M52" s="197"/>
      <c r="N52" s="33"/>
      <c r="O52" s="33"/>
      <c r="P52" s="197"/>
      <c r="Q52" s="33"/>
      <c r="R52" s="33"/>
      <c r="S52" s="197"/>
      <c r="T52" s="33"/>
      <c r="U52" s="33"/>
      <c r="V52" s="197"/>
      <c r="W52" s="33"/>
      <c r="X52" s="33"/>
      <c r="Y52" s="197"/>
      <c r="Z52" s="33"/>
      <c r="AA52" s="33"/>
      <c r="AB52" s="197"/>
      <c r="AC52" s="33"/>
      <c r="AD52" s="33"/>
      <c r="AE52" s="197"/>
      <c r="AF52" s="33"/>
      <c r="AG52" s="33"/>
      <c r="AH52" s="197"/>
      <c r="AI52" s="33"/>
      <c r="AJ52" s="33"/>
      <c r="AK52" s="197"/>
      <c r="AL52" s="33"/>
      <c r="AM52" s="33"/>
      <c r="AN52" s="197"/>
      <c r="AO52" s="33"/>
      <c r="AP52" s="33"/>
      <c r="AQ52" s="197"/>
      <c r="AR52" s="33"/>
      <c r="AS52" s="33"/>
      <c r="AT52" s="33"/>
      <c r="AU52" s="33"/>
    </row>
    <row r="53" spans="1:47" ht="12.95" hidden="1" customHeight="1" x14ac:dyDescent="0.2">
      <c r="A53" s="7" t="s">
        <v>130</v>
      </c>
      <c r="B53" s="8" t="s">
        <v>913</v>
      </c>
      <c r="C53" s="10" t="s">
        <v>131</v>
      </c>
      <c r="D53" s="45" t="s">
        <v>657</v>
      </c>
      <c r="E53" s="45" t="s">
        <v>657</v>
      </c>
      <c r="F53" s="45" t="s">
        <v>657</v>
      </c>
      <c r="G53" s="45" t="s">
        <v>657</v>
      </c>
      <c r="H53" s="45" t="s">
        <v>657</v>
      </c>
      <c r="I53" s="45" t="s">
        <v>657</v>
      </c>
      <c r="J53" s="197"/>
      <c r="K53" s="33"/>
      <c r="L53" s="33"/>
      <c r="M53" s="197"/>
      <c r="N53" s="33"/>
      <c r="O53" s="33"/>
      <c r="P53" s="197"/>
      <c r="Q53" s="33"/>
      <c r="R53" s="33"/>
      <c r="S53" s="197"/>
      <c r="T53" s="33"/>
      <c r="U53" s="33"/>
      <c r="V53" s="197"/>
      <c r="W53" s="33"/>
      <c r="X53" s="33"/>
      <c r="Y53" s="197"/>
      <c r="Z53" s="33"/>
      <c r="AA53" s="33"/>
      <c r="AB53" s="197"/>
      <c r="AC53" s="33"/>
      <c r="AD53" s="33"/>
      <c r="AE53" s="197"/>
      <c r="AF53" s="33"/>
      <c r="AG53" s="33"/>
      <c r="AH53" s="197"/>
      <c r="AI53" s="33"/>
      <c r="AJ53" s="33"/>
      <c r="AK53" s="197"/>
      <c r="AL53" s="33"/>
      <c r="AM53" s="33"/>
      <c r="AN53" s="197"/>
      <c r="AO53" s="33"/>
      <c r="AP53" s="33"/>
      <c r="AQ53" s="197"/>
      <c r="AR53" s="33"/>
      <c r="AS53" s="33"/>
      <c r="AT53" s="33"/>
      <c r="AU53" s="33"/>
    </row>
    <row r="54" spans="1:47" ht="12.95" customHeight="1" x14ac:dyDescent="0.2">
      <c r="A54" s="7" t="s">
        <v>512</v>
      </c>
      <c r="B54" s="8" t="s">
        <v>912</v>
      </c>
      <c r="C54" s="9" t="s">
        <v>513</v>
      </c>
      <c r="D54" s="46" t="s">
        <v>680</v>
      </c>
      <c r="E54" s="44" t="s">
        <v>716</v>
      </c>
      <c r="F54" s="45">
        <v>12</v>
      </c>
      <c r="G54" s="7">
        <v>1</v>
      </c>
      <c r="H54" s="52">
        <v>3327.55</v>
      </c>
      <c r="I54" s="37">
        <f t="shared" si="0"/>
        <v>39930.600000000006</v>
      </c>
      <c r="J54" s="198">
        <v>3327.55</v>
      </c>
      <c r="K54" s="31">
        <v>43971</v>
      </c>
      <c r="L54" s="33" t="s">
        <v>1306</v>
      </c>
      <c r="M54" s="198">
        <v>5000</v>
      </c>
      <c r="N54" s="31">
        <v>43971</v>
      </c>
      <c r="O54" s="33" t="s">
        <v>1306</v>
      </c>
      <c r="P54" s="198">
        <v>5000</v>
      </c>
      <c r="Q54" s="31">
        <v>44012</v>
      </c>
      <c r="R54" s="33" t="s">
        <v>1306</v>
      </c>
      <c r="S54" s="198">
        <v>5000</v>
      </c>
      <c r="T54" s="31">
        <v>44012</v>
      </c>
      <c r="U54" s="33" t="s">
        <v>1306</v>
      </c>
      <c r="V54" s="197"/>
      <c r="W54" s="31" t="s">
        <v>657</v>
      </c>
      <c r="X54" s="33" t="s">
        <v>1306</v>
      </c>
      <c r="Y54" s="197"/>
      <c r="Z54" s="31" t="s">
        <v>657</v>
      </c>
      <c r="AA54" s="33" t="s">
        <v>1306</v>
      </c>
      <c r="AB54" s="197"/>
      <c r="AC54" s="31" t="s">
        <v>657</v>
      </c>
      <c r="AD54" s="33" t="s">
        <v>1306</v>
      </c>
      <c r="AE54" s="197"/>
      <c r="AF54" s="31" t="s">
        <v>657</v>
      </c>
      <c r="AG54" s="33" t="s">
        <v>1306</v>
      </c>
      <c r="AH54" s="197"/>
      <c r="AI54" s="31" t="s">
        <v>657</v>
      </c>
      <c r="AJ54" s="33" t="s">
        <v>1306</v>
      </c>
      <c r="AK54" s="197"/>
      <c r="AL54" s="31" t="s">
        <v>657</v>
      </c>
      <c r="AM54" s="33" t="s">
        <v>1306</v>
      </c>
      <c r="AN54" s="197"/>
      <c r="AO54" s="31" t="s">
        <v>657</v>
      </c>
      <c r="AP54" s="33" t="s">
        <v>1306</v>
      </c>
      <c r="AQ54" s="197"/>
      <c r="AR54" s="31" t="s">
        <v>657</v>
      </c>
      <c r="AS54" s="33" t="s">
        <v>1306</v>
      </c>
      <c r="AT54" s="41">
        <f>J54+M54+P54+S54+V54+Y54+AB54+AE54+AH54+AK54+AN54+AQ54</f>
        <v>18327.55</v>
      </c>
      <c r="AU54" s="37">
        <f>I54-AT54</f>
        <v>21603.050000000007</v>
      </c>
    </row>
    <row r="55" spans="1:47" ht="12.95" hidden="1" customHeight="1" x14ac:dyDescent="0.2">
      <c r="A55" s="7" t="s">
        <v>32</v>
      </c>
      <c r="B55" s="8" t="s">
        <v>911</v>
      </c>
      <c r="C55" s="10" t="s">
        <v>33</v>
      </c>
      <c r="D55" s="45" t="s">
        <v>657</v>
      </c>
      <c r="E55" s="45" t="s">
        <v>657</v>
      </c>
      <c r="F55" s="45" t="s">
        <v>657</v>
      </c>
      <c r="G55" s="45" t="s">
        <v>657</v>
      </c>
      <c r="H55" s="45" t="s">
        <v>657</v>
      </c>
      <c r="I55" s="45" t="s">
        <v>657</v>
      </c>
      <c r="J55" s="197"/>
      <c r="K55" s="33"/>
      <c r="L55" s="33"/>
      <c r="M55" s="197"/>
      <c r="N55" s="33"/>
      <c r="O55" s="33"/>
      <c r="P55" s="197"/>
      <c r="Q55" s="33"/>
      <c r="R55" s="33"/>
      <c r="S55" s="197"/>
      <c r="T55" s="33"/>
      <c r="U55" s="33"/>
      <c r="V55" s="197"/>
      <c r="W55" s="33"/>
      <c r="X55" s="33"/>
      <c r="Y55" s="197"/>
      <c r="Z55" s="33"/>
      <c r="AA55" s="33"/>
      <c r="AB55" s="197"/>
      <c r="AC55" s="33"/>
      <c r="AD55" s="33"/>
      <c r="AE55" s="197"/>
      <c r="AF55" s="33"/>
      <c r="AG55" s="33"/>
      <c r="AH55" s="197"/>
      <c r="AI55" s="33"/>
      <c r="AJ55" s="33"/>
      <c r="AK55" s="197"/>
      <c r="AL55" s="33"/>
      <c r="AM55" s="33"/>
      <c r="AN55" s="197"/>
      <c r="AO55" s="33"/>
      <c r="AP55" s="33"/>
      <c r="AQ55" s="197"/>
      <c r="AR55" s="33"/>
      <c r="AS55" s="33"/>
      <c r="AT55" s="33"/>
      <c r="AU55" s="33"/>
    </row>
    <row r="56" spans="1:47" ht="12.95" customHeight="1" x14ac:dyDescent="0.2">
      <c r="A56" s="7" t="s">
        <v>542</v>
      </c>
      <c r="B56" s="8" t="s">
        <v>918</v>
      </c>
      <c r="C56" s="9" t="s">
        <v>543</v>
      </c>
      <c r="D56" s="46" t="s">
        <v>665</v>
      </c>
      <c r="E56" s="44" t="s">
        <v>717</v>
      </c>
      <c r="F56" s="45">
        <v>12</v>
      </c>
      <c r="G56" s="7">
        <v>1</v>
      </c>
      <c r="H56" s="52">
        <v>3327.55</v>
      </c>
      <c r="I56" s="37">
        <f t="shared" si="0"/>
        <v>39930.600000000006</v>
      </c>
      <c r="J56" s="198">
        <v>3327.55</v>
      </c>
      <c r="K56" s="31">
        <v>43971</v>
      </c>
      <c r="L56" s="33" t="s">
        <v>1306</v>
      </c>
      <c r="M56" s="198">
        <v>5000</v>
      </c>
      <c r="N56" s="31">
        <v>43971</v>
      </c>
      <c r="O56" s="33" t="s">
        <v>1306</v>
      </c>
      <c r="P56" s="198">
        <v>5000</v>
      </c>
      <c r="Q56" s="31">
        <v>44012</v>
      </c>
      <c r="R56" s="33" t="s">
        <v>1306</v>
      </c>
      <c r="S56" s="198">
        <v>5000</v>
      </c>
      <c r="T56" s="31">
        <v>44012</v>
      </c>
      <c r="U56" s="33" t="s">
        <v>1306</v>
      </c>
      <c r="V56" s="198">
        <v>5000</v>
      </c>
      <c r="W56" s="31">
        <v>44012</v>
      </c>
      <c r="X56" s="33" t="s">
        <v>1306</v>
      </c>
      <c r="Y56" s="197"/>
      <c r="Z56" s="31" t="s">
        <v>657</v>
      </c>
      <c r="AA56" s="33" t="s">
        <v>1306</v>
      </c>
      <c r="AB56" s="197"/>
      <c r="AC56" s="31" t="s">
        <v>657</v>
      </c>
      <c r="AD56" s="33" t="s">
        <v>1306</v>
      </c>
      <c r="AE56" s="197"/>
      <c r="AF56" s="31" t="s">
        <v>657</v>
      </c>
      <c r="AG56" s="33" t="s">
        <v>1306</v>
      </c>
      <c r="AH56" s="197"/>
      <c r="AI56" s="31" t="s">
        <v>657</v>
      </c>
      <c r="AJ56" s="33" t="s">
        <v>1306</v>
      </c>
      <c r="AK56" s="197"/>
      <c r="AL56" s="31" t="s">
        <v>657</v>
      </c>
      <c r="AM56" s="33" t="s">
        <v>1306</v>
      </c>
      <c r="AN56" s="197"/>
      <c r="AO56" s="31" t="s">
        <v>657</v>
      </c>
      <c r="AP56" s="33" t="s">
        <v>1306</v>
      </c>
      <c r="AQ56" s="197"/>
      <c r="AR56" s="31" t="s">
        <v>657</v>
      </c>
      <c r="AS56" s="33" t="s">
        <v>1306</v>
      </c>
      <c r="AT56" s="41">
        <f>J56+M56+P56+S56+V56+Y56+AB56+AE56+AH56+AK56+AN56+AQ56</f>
        <v>23327.55</v>
      </c>
      <c r="AU56" s="37">
        <f>I56-AT56</f>
        <v>16603.050000000007</v>
      </c>
    </row>
    <row r="57" spans="1:47" ht="12.95" hidden="1" customHeight="1" x14ac:dyDescent="0.2">
      <c r="A57" s="7" t="s">
        <v>266</v>
      </c>
      <c r="B57" s="8" t="s">
        <v>910</v>
      </c>
      <c r="C57" s="10" t="s">
        <v>267</v>
      </c>
      <c r="D57" s="45" t="s">
        <v>657</v>
      </c>
      <c r="E57" s="45" t="s">
        <v>657</v>
      </c>
      <c r="F57" s="45" t="s">
        <v>657</v>
      </c>
      <c r="G57" s="45" t="s">
        <v>657</v>
      </c>
      <c r="H57" s="45" t="s">
        <v>657</v>
      </c>
      <c r="I57" s="45" t="s">
        <v>657</v>
      </c>
      <c r="J57" s="197"/>
      <c r="K57" s="33"/>
      <c r="L57" s="33"/>
      <c r="M57" s="197"/>
      <c r="N57" s="33"/>
      <c r="O57" s="33"/>
      <c r="P57" s="197"/>
      <c r="Q57" s="33"/>
      <c r="R57" s="33"/>
      <c r="S57" s="197"/>
      <c r="T57" s="33"/>
      <c r="U57" s="33"/>
      <c r="V57" s="197"/>
      <c r="W57" s="33"/>
      <c r="X57" s="33"/>
      <c r="Y57" s="197"/>
      <c r="Z57" s="33"/>
      <c r="AA57" s="33"/>
      <c r="AB57" s="197"/>
      <c r="AC57" s="33"/>
      <c r="AD57" s="33"/>
      <c r="AE57" s="197"/>
      <c r="AF57" s="33"/>
      <c r="AG57" s="33"/>
      <c r="AH57" s="197"/>
      <c r="AI57" s="33"/>
      <c r="AJ57" s="33"/>
      <c r="AK57" s="197"/>
      <c r="AL57" s="33"/>
      <c r="AM57" s="33"/>
      <c r="AN57" s="197"/>
      <c r="AO57" s="33"/>
      <c r="AP57" s="33"/>
      <c r="AQ57" s="197"/>
      <c r="AR57" s="33"/>
      <c r="AS57" s="33"/>
      <c r="AT57" s="33"/>
      <c r="AU57" s="33"/>
    </row>
    <row r="58" spans="1:47" ht="12.95" hidden="1" customHeight="1" x14ac:dyDescent="0.2">
      <c r="A58" s="7" t="s">
        <v>594</v>
      </c>
      <c r="B58" s="8" t="s">
        <v>915</v>
      </c>
      <c r="C58" s="9" t="s">
        <v>595</v>
      </c>
      <c r="D58" s="45" t="s">
        <v>657</v>
      </c>
      <c r="E58" s="45" t="s">
        <v>657</v>
      </c>
      <c r="F58" s="45" t="s">
        <v>657</v>
      </c>
      <c r="G58" s="45" t="s">
        <v>657</v>
      </c>
      <c r="H58" s="45" t="s">
        <v>657</v>
      </c>
      <c r="I58" s="45" t="s">
        <v>657</v>
      </c>
      <c r="J58" s="197"/>
      <c r="K58" s="33"/>
      <c r="L58" s="33"/>
      <c r="M58" s="197"/>
      <c r="N58" s="33"/>
      <c r="O58" s="33"/>
      <c r="P58" s="197"/>
      <c r="Q58" s="33"/>
      <c r="R58" s="33"/>
      <c r="S58" s="197"/>
      <c r="T58" s="33"/>
      <c r="U58" s="33"/>
      <c r="V58" s="197"/>
      <c r="W58" s="33"/>
      <c r="X58" s="33"/>
      <c r="Y58" s="197"/>
      <c r="Z58" s="33"/>
      <c r="AA58" s="33"/>
      <c r="AB58" s="197"/>
      <c r="AC58" s="33"/>
      <c r="AD58" s="33"/>
      <c r="AE58" s="197"/>
      <c r="AF58" s="33"/>
      <c r="AG58" s="33"/>
      <c r="AH58" s="197"/>
      <c r="AI58" s="33"/>
      <c r="AJ58" s="33"/>
      <c r="AK58" s="197"/>
      <c r="AL58" s="33"/>
      <c r="AM58" s="33"/>
      <c r="AN58" s="197"/>
      <c r="AO58" s="33"/>
      <c r="AP58" s="33"/>
      <c r="AQ58" s="197"/>
      <c r="AR58" s="33"/>
      <c r="AS58" s="33"/>
      <c r="AT58" s="33"/>
      <c r="AU58" s="33"/>
    </row>
    <row r="59" spans="1:47" ht="12.95" customHeight="1" x14ac:dyDescent="0.2">
      <c r="A59" s="7" t="s">
        <v>55</v>
      </c>
      <c r="B59" s="8" t="s">
        <v>909</v>
      </c>
      <c r="C59" s="10" t="s">
        <v>56</v>
      </c>
      <c r="D59" s="43" t="s">
        <v>681</v>
      </c>
      <c r="E59" s="47" t="s">
        <v>718</v>
      </c>
      <c r="F59" s="45">
        <v>12</v>
      </c>
      <c r="G59" s="7">
        <v>1</v>
      </c>
      <c r="H59" s="52">
        <v>3327.55</v>
      </c>
      <c r="I59" s="37">
        <f>F59*H59</f>
        <v>39930.600000000006</v>
      </c>
      <c r="J59" s="198">
        <v>3327.55</v>
      </c>
      <c r="K59" s="31">
        <v>43971</v>
      </c>
      <c r="L59" s="33" t="s">
        <v>1306</v>
      </c>
      <c r="M59" s="198">
        <v>5000</v>
      </c>
      <c r="N59" s="31">
        <v>43971</v>
      </c>
      <c r="O59" s="33" t="s">
        <v>1306</v>
      </c>
      <c r="P59" s="198">
        <v>5000</v>
      </c>
      <c r="Q59" s="31">
        <v>44012</v>
      </c>
      <c r="R59" s="33" t="s">
        <v>1306</v>
      </c>
      <c r="S59" s="198">
        <v>5000</v>
      </c>
      <c r="T59" s="31">
        <v>44012</v>
      </c>
      <c r="U59" s="33" t="s">
        <v>1306</v>
      </c>
      <c r="V59" s="197"/>
      <c r="W59" s="31" t="s">
        <v>657</v>
      </c>
      <c r="X59" s="33" t="s">
        <v>1306</v>
      </c>
      <c r="Y59" s="197"/>
      <c r="Z59" s="31" t="s">
        <v>657</v>
      </c>
      <c r="AA59" s="33" t="s">
        <v>1306</v>
      </c>
      <c r="AB59" s="197"/>
      <c r="AC59" s="31" t="s">
        <v>657</v>
      </c>
      <c r="AD59" s="33" t="s">
        <v>1306</v>
      </c>
      <c r="AE59" s="197"/>
      <c r="AF59" s="31" t="s">
        <v>657</v>
      </c>
      <c r="AG59" s="33" t="s">
        <v>1306</v>
      </c>
      <c r="AH59" s="197"/>
      <c r="AI59" s="31" t="s">
        <v>657</v>
      </c>
      <c r="AJ59" s="33" t="s">
        <v>1306</v>
      </c>
      <c r="AK59" s="197"/>
      <c r="AL59" s="31" t="s">
        <v>657</v>
      </c>
      <c r="AM59" s="33" t="s">
        <v>1306</v>
      </c>
      <c r="AN59" s="197"/>
      <c r="AO59" s="31" t="s">
        <v>657</v>
      </c>
      <c r="AP59" s="33" t="s">
        <v>1306</v>
      </c>
      <c r="AQ59" s="197"/>
      <c r="AR59" s="31" t="s">
        <v>657</v>
      </c>
      <c r="AS59" s="33" t="s">
        <v>1306</v>
      </c>
      <c r="AT59" s="41">
        <f>J59+M59+P59+S59+V59+Y59+AB59+AE59+AH59+AK59+AN59+AQ59</f>
        <v>18327.55</v>
      </c>
      <c r="AU59" s="37">
        <f>I59-AT59</f>
        <v>21603.050000000007</v>
      </c>
    </row>
    <row r="60" spans="1:47" ht="12.95" hidden="1" customHeight="1" x14ac:dyDescent="0.2">
      <c r="A60" s="7" t="s">
        <v>415</v>
      </c>
      <c r="B60" s="8" t="s">
        <v>911</v>
      </c>
      <c r="C60" s="9" t="s">
        <v>416</v>
      </c>
      <c r="D60" s="45" t="s">
        <v>657</v>
      </c>
      <c r="E60" s="45" t="s">
        <v>657</v>
      </c>
      <c r="F60" s="45" t="s">
        <v>657</v>
      </c>
      <c r="G60" s="45" t="s">
        <v>657</v>
      </c>
      <c r="H60" s="45" t="s">
        <v>657</v>
      </c>
      <c r="I60" s="45" t="s">
        <v>657</v>
      </c>
      <c r="J60" s="197"/>
      <c r="K60" s="33"/>
      <c r="L60" s="33"/>
      <c r="M60" s="197"/>
      <c r="N60" s="33"/>
      <c r="O60" s="33"/>
      <c r="P60" s="197"/>
      <c r="Q60" s="33"/>
      <c r="R60" s="33"/>
      <c r="S60" s="197"/>
      <c r="T60" s="33"/>
      <c r="U60" s="33"/>
      <c r="V60" s="197"/>
      <c r="W60" s="33"/>
      <c r="X60" s="33"/>
      <c r="Y60" s="197"/>
      <c r="Z60" s="33"/>
      <c r="AA60" s="33"/>
      <c r="AB60" s="197"/>
      <c r="AC60" s="33"/>
      <c r="AD60" s="33"/>
      <c r="AE60" s="197"/>
      <c r="AF60" s="33"/>
      <c r="AG60" s="33"/>
      <c r="AH60" s="197"/>
      <c r="AI60" s="33"/>
      <c r="AJ60" s="33"/>
      <c r="AK60" s="197"/>
      <c r="AL60" s="33"/>
      <c r="AM60" s="33"/>
      <c r="AN60" s="197"/>
      <c r="AO60" s="33"/>
      <c r="AP60" s="33"/>
      <c r="AQ60" s="197"/>
      <c r="AR60" s="33"/>
      <c r="AS60" s="33"/>
      <c r="AT60" s="33"/>
      <c r="AU60" s="33"/>
    </row>
    <row r="61" spans="1:47" ht="12.95" hidden="1" customHeight="1" x14ac:dyDescent="0.2">
      <c r="A61" s="7" t="s">
        <v>548</v>
      </c>
      <c r="B61" s="8" t="s">
        <v>914</v>
      </c>
      <c r="C61" s="9" t="s">
        <v>549</v>
      </c>
      <c r="D61" s="45" t="s">
        <v>657</v>
      </c>
      <c r="E61" s="45" t="s">
        <v>657</v>
      </c>
      <c r="F61" s="45" t="s">
        <v>657</v>
      </c>
      <c r="G61" s="45" t="s">
        <v>657</v>
      </c>
      <c r="H61" s="45" t="s">
        <v>657</v>
      </c>
      <c r="I61" s="45" t="s">
        <v>657</v>
      </c>
      <c r="J61" s="197"/>
      <c r="K61" s="33"/>
      <c r="L61" s="33"/>
      <c r="M61" s="197"/>
      <c r="N61" s="33"/>
      <c r="O61" s="33"/>
      <c r="P61" s="197"/>
      <c r="Q61" s="33"/>
      <c r="R61" s="33"/>
      <c r="S61" s="197"/>
      <c r="T61" s="33"/>
      <c r="U61" s="33"/>
      <c r="V61" s="197"/>
      <c r="W61" s="33"/>
      <c r="X61" s="33"/>
      <c r="Y61" s="197"/>
      <c r="Z61" s="33"/>
      <c r="AA61" s="33"/>
      <c r="AB61" s="197"/>
      <c r="AC61" s="33"/>
      <c r="AD61" s="33"/>
      <c r="AE61" s="197"/>
      <c r="AF61" s="33"/>
      <c r="AG61" s="33"/>
      <c r="AH61" s="197"/>
      <c r="AI61" s="33"/>
      <c r="AJ61" s="33"/>
      <c r="AK61" s="197"/>
      <c r="AL61" s="33"/>
      <c r="AM61" s="33"/>
      <c r="AN61" s="197"/>
      <c r="AO61" s="33"/>
      <c r="AP61" s="33"/>
      <c r="AQ61" s="197"/>
      <c r="AR61" s="33"/>
      <c r="AS61" s="33"/>
      <c r="AT61" s="33"/>
      <c r="AU61" s="33"/>
    </row>
    <row r="62" spans="1:47" ht="12.95" hidden="1" customHeight="1" x14ac:dyDescent="0.2">
      <c r="A62" s="7" t="s">
        <v>975</v>
      </c>
      <c r="B62" s="8" t="s">
        <v>918</v>
      </c>
      <c r="C62" s="9" t="s">
        <v>380</v>
      </c>
      <c r="D62" s="45" t="s">
        <v>657</v>
      </c>
      <c r="E62" s="45" t="s">
        <v>657</v>
      </c>
      <c r="F62" s="45" t="s">
        <v>657</v>
      </c>
      <c r="G62" s="45" t="s">
        <v>657</v>
      </c>
      <c r="H62" s="45" t="s">
        <v>657</v>
      </c>
      <c r="I62" s="45" t="s">
        <v>657</v>
      </c>
      <c r="J62" s="197"/>
      <c r="K62" s="33"/>
      <c r="L62" s="33"/>
      <c r="M62" s="197"/>
      <c r="N62" s="33"/>
      <c r="O62" s="33"/>
      <c r="P62" s="197"/>
      <c r="Q62" s="33"/>
      <c r="R62" s="33"/>
      <c r="S62" s="197"/>
      <c r="T62" s="33"/>
      <c r="U62" s="33"/>
      <c r="V62" s="197"/>
      <c r="W62" s="33"/>
      <c r="X62" s="33"/>
      <c r="Y62" s="197"/>
      <c r="Z62" s="33"/>
      <c r="AA62" s="33"/>
      <c r="AB62" s="197"/>
      <c r="AC62" s="33"/>
      <c r="AD62" s="33"/>
      <c r="AE62" s="197"/>
      <c r="AF62" s="33"/>
      <c r="AG62" s="33"/>
      <c r="AH62" s="197"/>
      <c r="AI62" s="33"/>
      <c r="AJ62" s="33"/>
      <c r="AK62" s="197"/>
      <c r="AL62" s="33"/>
      <c r="AM62" s="33"/>
      <c r="AN62" s="197"/>
      <c r="AO62" s="33"/>
      <c r="AP62" s="33"/>
      <c r="AQ62" s="197"/>
      <c r="AR62" s="33"/>
      <c r="AS62" s="33"/>
      <c r="AT62" s="33"/>
      <c r="AU62" s="33"/>
    </row>
    <row r="63" spans="1:47" ht="12.95" customHeight="1" x14ac:dyDescent="0.2">
      <c r="A63" s="7" t="s">
        <v>976</v>
      </c>
      <c r="B63" s="8" t="s">
        <v>906</v>
      </c>
      <c r="C63" s="46" t="s">
        <v>1015</v>
      </c>
      <c r="D63" s="97" t="s">
        <v>1307</v>
      </c>
      <c r="E63" s="31" t="s">
        <v>1302</v>
      </c>
      <c r="F63" s="45">
        <v>8</v>
      </c>
      <c r="G63" s="7">
        <v>1</v>
      </c>
      <c r="H63" s="52">
        <v>4991.37</v>
      </c>
      <c r="I63" s="37">
        <f>F63*H63</f>
        <v>39930.959999999999</v>
      </c>
      <c r="J63" s="200"/>
      <c r="K63" s="31" t="s">
        <v>657</v>
      </c>
      <c r="L63" s="33" t="s">
        <v>1306</v>
      </c>
      <c r="M63" s="197"/>
      <c r="N63" s="31" t="s">
        <v>657</v>
      </c>
      <c r="O63" s="33" t="s">
        <v>1306</v>
      </c>
      <c r="P63" s="197"/>
      <c r="Q63" s="31" t="s">
        <v>657</v>
      </c>
      <c r="R63" s="33" t="s">
        <v>1306</v>
      </c>
      <c r="S63" s="197"/>
      <c r="T63" s="31" t="s">
        <v>657</v>
      </c>
      <c r="U63" s="33" t="s">
        <v>1306</v>
      </c>
      <c r="V63" s="198">
        <v>4991.37</v>
      </c>
      <c r="W63" s="33">
        <v>44012</v>
      </c>
      <c r="X63" s="33" t="s">
        <v>1306</v>
      </c>
      <c r="Y63" s="198">
        <v>4991.37</v>
      </c>
      <c r="Z63" s="33">
        <v>44012</v>
      </c>
      <c r="AA63" s="33" t="s">
        <v>1306</v>
      </c>
      <c r="AB63" s="198">
        <v>4991.37</v>
      </c>
      <c r="AC63" s="33">
        <v>44012</v>
      </c>
      <c r="AD63" s="33" t="s">
        <v>1306</v>
      </c>
      <c r="AE63" s="198">
        <v>4991.37</v>
      </c>
      <c r="AF63" s="33">
        <v>44012</v>
      </c>
      <c r="AG63" s="33" t="s">
        <v>1306</v>
      </c>
      <c r="AH63" s="197"/>
      <c r="AI63" s="31" t="s">
        <v>1309</v>
      </c>
      <c r="AJ63" s="33" t="s">
        <v>1306</v>
      </c>
      <c r="AK63" s="197"/>
      <c r="AL63" s="31" t="s">
        <v>1309</v>
      </c>
      <c r="AM63" s="33" t="s">
        <v>1306</v>
      </c>
      <c r="AN63" s="197"/>
      <c r="AO63" s="31" t="s">
        <v>1309</v>
      </c>
      <c r="AP63" s="33" t="s">
        <v>1306</v>
      </c>
      <c r="AQ63" s="197"/>
      <c r="AR63" s="31" t="s">
        <v>1309</v>
      </c>
      <c r="AS63" s="33" t="s">
        <v>1306</v>
      </c>
      <c r="AT63" s="41">
        <f t="shared" ref="AT63:AT64" si="9">J63+M63+P63+S63+V63+Y63+AB63+AE63+AH63+AK63+AN63+AQ63</f>
        <v>19965.48</v>
      </c>
      <c r="AU63" s="37">
        <f t="shared" ref="AU63:AU64" si="10">I63-AT63</f>
        <v>19965.48</v>
      </c>
    </row>
    <row r="64" spans="1:47" ht="12.95" customHeight="1" x14ac:dyDescent="0.2">
      <c r="A64" s="7" t="s">
        <v>349</v>
      </c>
      <c r="B64" s="8" t="s">
        <v>913</v>
      </c>
      <c r="C64" s="10" t="s">
        <v>350</v>
      </c>
      <c r="D64" s="43" t="s">
        <v>682</v>
      </c>
      <c r="E64" s="44" t="s">
        <v>719</v>
      </c>
      <c r="F64" s="45">
        <v>12</v>
      </c>
      <c r="G64" s="7">
        <v>1</v>
      </c>
      <c r="H64" s="52">
        <v>3327.55</v>
      </c>
      <c r="I64" s="37">
        <f t="shared" si="0"/>
        <v>39930.600000000006</v>
      </c>
      <c r="J64" s="198">
        <v>3327.55</v>
      </c>
      <c r="K64" s="31">
        <v>43971</v>
      </c>
      <c r="L64" s="33" t="s">
        <v>1306</v>
      </c>
      <c r="M64" s="198">
        <v>5000</v>
      </c>
      <c r="N64" s="31">
        <v>43971</v>
      </c>
      <c r="O64" s="33" t="s">
        <v>1306</v>
      </c>
      <c r="P64" s="198">
        <v>5000</v>
      </c>
      <c r="Q64" s="31">
        <v>44012</v>
      </c>
      <c r="R64" s="33" t="s">
        <v>1306</v>
      </c>
      <c r="S64" s="198">
        <v>5000</v>
      </c>
      <c r="T64" s="31">
        <v>44012</v>
      </c>
      <c r="U64" s="33" t="s">
        <v>1306</v>
      </c>
      <c r="V64" s="197"/>
      <c r="W64" s="31" t="s">
        <v>657</v>
      </c>
      <c r="X64" s="33" t="s">
        <v>1306</v>
      </c>
      <c r="Y64" s="197"/>
      <c r="Z64" s="31" t="s">
        <v>657</v>
      </c>
      <c r="AA64" s="33" t="s">
        <v>1306</v>
      </c>
      <c r="AB64" s="197"/>
      <c r="AC64" s="31" t="s">
        <v>657</v>
      </c>
      <c r="AD64" s="33" t="s">
        <v>1306</v>
      </c>
      <c r="AE64" s="197"/>
      <c r="AF64" s="31" t="s">
        <v>657</v>
      </c>
      <c r="AG64" s="33" t="s">
        <v>1306</v>
      </c>
      <c r="AH64" s="197"/>
      <c r="AI64" s="31" t="s">
        <v>657</v>
      </c>
      <c r="AJ64" s="33" t="s">
        <v>1306</v>
      </c>
      <c r="AK64" s="197"/>
      <c r="AL64" s="31" t="s">
        <v>657</v>
      </c>
      <c r="AM64" s="33" t="s">
        <v>1306</v>
      </c>
      <c r="AN64" s="197"/>
      <c r="AO64" s="31" t="s">
        <v>657</v>
      </c>
      <c r="AP64" s="33" t="s">
        <v>1306</v>
      </c>
      <c r="AQ64" s="197"/>
      <c r="AR64" s="31" t="s">
        <v>657</v>
      </c>
      <c r="AS64" s="33" t="s">
        <v>1306</v>
      </c>
      <c r="AT64" s="41">
        <f t="shared" si="9"/>
        <v>18327.55</v>
      </c>
      <c r="AU64" s="37">
        <f t="shared" si="10"/>
        <v>21603.050000000007</v>
      </c>
    </row>
    <row r="65" spans="1:47" ht="12.95" hidden="1" customHeight="1" x14ac:dyDescent="0.2">
      <c r="A65" s="7" t="s">
        <v>611</v>
      </c>
      <c r="B65" s="8" t="s">
        <v>907</v>
      </c>
      <c r="C65" s="9" t="s">
        <v>612</v>
      </c>
      <c r="D65" s="45" t="s">
        <v>657</v>
      </c>
      <c r="E65" s="45" t="s">
        <v>657</v>
      </c>
      <c r="F65" s="45" t="s">
        <v>657</v>
      </c>
      <c r="G65" s="45" t="s">
        <v>657</v>
      </c>
      <c r="H65" s="45" t="s">
        <v>657</v>
      </c>
      <c r="I65" s="45" t="s">
        <v>657</v>
      </c>
      <c r="J65" s="197"/>
      <c r="K65" s="33"/>
      <c r="L65" s="33"/>
      <c r="M65" s="197"/>
      <c r="N65" s="33"/>
      <c r="O65" s="33"/>
      <c r="P65" s="197"/>
      <c r="Q65" s="33"/>
      <c r="R65" s="33"/>
      <c r="S65" s="197"/>
      <c r="T65" s="33"/>
      <c r="U65" s="33"/>
      <c r="V65" s="197"/>
      <c r="W65" s="33"/>
      <c r="X65" s="33"/>
      <c r="Y65" s="197"/>
      <c r="Z65" s="33"/>
      <c r="AA65" s="33"/>
      <c r="AB65" s="197"/>
      <c r="AC65" s="33"/>
      <c r="AD65" s="33"/>
      <c r="AE65" s="197"/>
      <c r="AF65" s="33"/>
      <c r="AG65" s="33"/>
      <c r="AH65" s="197"/>
      <c r="AI65" s="33"/>
      <c r="AJ65" s="33"/>
      <c r="AK65" s="197"/>
      <c r="AL65" s="33"/>
      <c r="AM65" s="33"/>
      <c r="AN65" s="197"/>
      <c r="AO65" s="33"/>
      <c r="AP65" s="33"/>
      <c r="AQ65" s="197"/>
      <c r="AR65" s="33"/>
      <c r="AS65" s="33"/>
      <c r="AT65" s="33"/>
      <c r="AU65" s="33"/>
    </row>
    <row r="66" spans="1:47" ht="12.95" hidden="1" customHeight="1" x14ac:dyDescent="0.2">
      <c r="A66" s="7" t="s">
        <v>437</v>
      </c>
      <c r="B66" s="8" t="s">
        <v>917</v>
      </c>
      <c r="C66" s="9" t="s">
        <v>438</v>
      </c>
      <c r="D66" s="45" t="s">
        <v>657</v>
      </c>
      <c r="E66" s="45" t="s">
        <v>657</v>
      </c>
      <c r="F66" s="45" t="s">
        <v>657</v>
      </c>
      <c r="G66" s="45" t="s">
        <v>657</v>
      </c>
      <c r="H66" s="45" t="s">
        <v>657</v>
      </c>
      <c r="I66" s="45" t="s">
        <v>657</v>
      </c>
      <c r="J66" s="197"/>
      <c r="K66" s="33"/>
      <c r="L66" s="33"/>
      <c r="M66" s="197"/>
      <c r="N66" s="33"/>
      <c r="O66" s="33"/>
      <c r="P66" s="197"/>
      <c r="Q66" s="33"/>
      <c r="R66" s="33"/>
      <c r="S66" s="197"/>
      <c r="T66" s="33"/>
      <c r="U66" s="33"/>
      <c r="V66" s="197"/>
      <c r="W66" s="33"/>
      <c r="X66" s="33"/>
      <c r="Y66" s="197"/>
      <c r="Z66" s="33"/>
      <c r="AA66" s="33"/>
      <c r="AB66" s="197"/>
      <c r="AC66" s="33"/>
      <c r="AD66" s="33"/>
      <c r="AE66" s="197"/>
      <c r="AF66" s="33"/>
      <c r="AG66" s="33"/>
      <c r="AH66" s="197"/>
      <c r="AI66" s="33"/>
      <c r="AJ66" s="33"/>
      <c r="AK66" s="197"/>
      <c r="AL66" s="33"/>
      <c r="AM66" s="33"/>
      <c r="AN66" s="197"/>
      <c r="AO66" s="33"/>
      <c r="AP66" s="33"/>
      <c r="AQ66" s="197"/>
      <c r="AR66" s="33"/>
      <c r="AS66" s="33"/>
      <c r="AT66" s="33"/>
      <c r="AU66" s="33"/>
    </row>
    <row r="67" spans="1:47" ht="12.95" customHeight="1" x14ac:dyDescent="0.2">
      <c r="A67" s="7" t="s">
        <v>977</v>
      </c>
      <c r="B67" s="8" t="s">
        <v>918</v>
      </c>
      <c r="C67" s="9" t="s">
        <v>598</v>
      </c>
      <c r="D67" s="46" t="s">
        <v>664</v>
      </c>
      <c r="E67" s="44" t="s">
        <v>720</v>
      </c>
      <c r="F67" s="45">
        <v>12</v>
      </c>
      <c r="G67" s="7">
        <v>1</v>
      </c>
      <c r="H67" s="52">
        <v>3327.55</v>
      </c>
      <c r="I67" s="37">
        <f t="shared" si="0"/>
        <v>39930.600000000006</v>
      </c>
      <c r="J67" s="198">
        <v>3327.55</v>
      </c>
      <c r="K67" s="31">
        <v>43971</v>
      </c>
      <c r="L67" s="33" t="s">
        <v>1306</v>
      </c>
      <c r="M67" s="198">
        <v>5000</v>
      </c>
      <c r="N67" s="31">
        <v>43971</v>
      </c>
      <c r="O67" s="33" t="s">
        <v>1306</v>
      </c>
      <c r="P67" s="198">
        <v>5000</v>
      </c>
      <c r="Q67" s="31">
        <v>44012</v>
      </c>
      <c r="R67" s="33" t="s">
        <v>1306</v>
      </c>
      <c r="S67" s="198">
        <v>5000</v>
      </c>
      <c r="T67" s="31">
        <v>44012</v>
      </c>
      <c r="U67" s="33" t="s">
        <v>1306</v>
      </c>
      <c r="V67" s="198">
        <v>5000</v>
      </c>
      <c r="W67" s="31">
        <v>44012</v>
      </c>
      <c r="X67" s="33" t="s">
        <v>1306</v>
      </c>
      <c r="Y67" s="197"/>
      <c r="Z67" s="31" t="s">
        <v>657</v>
      </c>
      <c r="AA67" s="33" t="s">
        <v>1306</v>
      </c>
      <c r="AB67" s="197"/>
      <c r="AC67" s="31" t="s">
        <v>657</v>
      </c>
      <c r="AD67" s="33" t="s">
        <v>1306</v>
      </c>
      <c r="AE67" s="197"/>
      <c r="AF67" s="31" t="s">
        <v>657</v>
      </c>
      <c r="AG67" s="33" t="s">
        <v>1306</v>
      </c>
      <c r="AH67" s="197"/>
      <c r="AI67" s="31" t="s">
        <v>657</v>
      </c>
      <c r="AJ67" s="33" t="s">
        <v>1306</v>
      </c>
      <c r="AK67" s="197"/>
      <c r="AL67" s="31" t="s">
        <v>657</v>
      </c>
      <c r="AM67" s="33" t="s">
        <v>1306</v>
      </c>
      <c r="AN67" s="197"/>
      <c r="AO67" s="31" t="s">
        <v>657</v>
      </c>
      <c r="AP67" s="33" t="s">
        <v>1306</v>
      </c>
      <c r="AQ67" s="197"/>
      <c r="AR67" s="31" t="s">
        <v>657</v>
      </c>
      <c r="AS67" s="33" t="s">
        <v>1306</v>
      </c>
      <c r="AT67" s="41">
        <f>J67+M67+P67+S67+V67+Y67+AB67+AE67+AH67+AK67+AN67+AQ67</f>
        <v>23327.55</v>
      </c>
      <c r="AU67" s="37">
        <f>I67-AT67</f>
        <v>16603.050000000007</v>
      </c>
    </row>
    <row r="68" spans="1:47" ht="12.95" hidden="1" customHeight="1" x14ac:dyDescent="0.2">
      <c r="A68" s="7" t="s">
        <v>503</v>
      </c>
      <c r="B68" s="8" t="s">
        <v>911</v>
      </c>
      <c r="C68" s="9" t="s">
        <v>504</v>
      </c>
      <c r="D68" s="45" t="s">
        <v>657</v>
      </c>
      <c r="E68" s="45" t="s">
        <v>657</v>
      </c>
      <c r="F68" s="45" t="s">
        <v>657</v>
      </c>
      <c r="G68" s="45" t="s">
        <v>657</v>
      </c>
      <c r="H68" s="45" t="s">
        <v>657</v>
      </c>
      <c r="I68" s="45" t="s">
        <v>657</v>
      </c>
      <c r="J68" s="197"/>
      <c r="K68" s="33"/>
      <c r="L68" s="33"/>
      <c r="M68" s="197"/>
      <c r="N68" s="33"/>
      <c r="O68" s="33"/>
      <c r="P68" s="197"/>
      <c r="Q68" s="33"/>
      <c r="R68" s="33"/>
      <c r="S68" s="197"/>
      <c r="T68" s="33"/>
      <c r="U68" s="33"/>
      <c r="V68" s="197"/>
      <c r="W68" s="33"/>
      <c r="X68" s="33"/>
      <c r="Y68" s="197"/>
      <c r="Z68" s="33"/>
      <c r="AA68" s="33"/>
      <c r="AB68" s="197"/>
      <c r="AC68" s="33"/>
      <c r="AD68" s="33"/>
      <c r="AE68" s="197"/>
      <c r="AF68" s="33"/>
      <c r="AG68" s="33"/>
      <c r="AH68" s="197"/>
      <c r="AI68" s="33"/>
      <c r="AJ68" s="33"/>
      <c r="AK68" s="197"/>
      <c r="AL68" s="33"/>
      <c r="AM68" s="33"/>
      <c r="AN68" s="197"/>
      <c r="AO68" s="33"/>
      <c r="AP68" s="33"/>
      <c r="AQ68" s="197"/>
      <c r="AR68" s="33"/>
      <c r="AS68" s="33"/>
      <c r="AT68" s="33"/>
      <c r="AU68" s="33"/>
    </row>
    <row r="69" spans="1:47" ht="12.95" hidden="1" customHeight="1" x14ac:dyDescent="0.2">
      <c r="A69" s="7" t="s">
        <v>563</v>
      </c>
      <c r="B69" s="8" t="s">
        <v>912</v>
      </c>
      <c r="C69" s="9" t="s">
        <v>564</v>
      </c>
      <c r="D69" s="45" t="s">
        <v>657</v>
      </c>
      <c r="E69" s="45" t="s">
        <v>657</v>
      </c>
      <c r="F69" s="45" t="s">
        <v>657</v>
      </c>
      <c r="G69" s="45" t="s">
        <v>657</v>
      </c>
      <c r="H69" s="45" t="s">
        <v>657</v>
      </c>
      <c r="I69" s="45" t="s">
        <v>657</v>
      </c>
      <c r="J69" s="197"/>
      <c r="K69" s="33"/>
      <c r="L69" s="33"/>
      <c r="M69" s="197"/>
      <c r="N69" s="33"/>
      <c r="O69" s="33"/>
      <c r="P69" s="197"/>
      <c r="Q69" s="33"/>
      <c r="R69" s="33"/>
      <c r="S69" s="197"/>
      <c r="T69" s="33"/>
      <c r="U69" s="33"/>
      <c r="V69" s="197"/>
      <c r="W69" s="33"/>
      <c r="X69" s="33"/>
      <c r="Y69" s="197"/>
      <c r="Z69" s="33"/>
      <c r="AA69" s="33"/>
      <c r="AB69" s="197"/>
      <c r="AC69" s="33"/>
      <c r="AD69" s="33"/>
      <c r="AE69" s="197"/>
      <c r="AF69" s="33"/>
      <c r="AG69" s="33"/>
      <c r="AH69" s="197"/>
      <c r="AI69" s="33"/>
      <c r="AJ69" s="33"/>
      <c r="AK69" s="197"/>
      <c r="AL69" s="33"/>
      <c r="AM69" s="33"/>
      <c r="AN69" s="197"/>
      <c r="AO69" s="33"/>
      <c r="AP69" s="33"/>
      <c r="AQ69" s="197"/>
      <c r="AR69" s="33"/>
      <c r="AS69" s="33"/>
      <c r="AT69" s="33"/>
      <c r="AU69" s="33"/>
    </row>
    <row r="70" spans="1:47" ht="12.95" hidden="1" customHeight="1" x14ac:dyDescent="0.2">
      <c r="A70" s="7" t="s">
        <v>978</v>
      </c>
      <c r="B70" s="8" t="s">
        <v>913</v>
      </c>
      <c r="C70" s="9" t="s">
        <v>388</v>
      </c>
      <c r="D70" s="45" t="s">
        <v>657</v>
      </c>
      <c r="E70" s="45" t="s">
        <v>657</v>
      </c>
      <c r="F70" s="45" t="s">
        <v>657</v>
      </c>
      <c r="G70" s="45" t="s">
        <v>657</v>
      </c>
      <c r="H70" s="45" t="s">
        <v>657</v>
      </c>
      <c r="I70" s="45" t="s">
        <v>657</v>
      </c>
      <c r="J70" s="197"/>
      <c r="K70" s="33"/>
      <c r="L70" s="33"/>
      <c r="M70" s="197"/>
      <c r="N70" s="33"/>
      <c r="O70" s="33"/>
      <c r="P70" s="197"/>
      <c r="Q70" s="33"/>
      <c r="R70" s="33"/>
      <c r="S70" s="197"/>
      <c r="T70" s="33"/>
      <c r="U70" s="33"/>
      <c r="V70" s="197"/>
      <c r="W70" s="33"/>
      <c r="X70" s="33"/>
      <c r="Y70" s="197"/>
      <c r="Z70" s="33"/>
      <c r="AA70" s="33"/>
      <c r="AB70" s="197"/>
      <c r="AC70" s="33"/>
      <c r="AD70" s="33"/>
      <c r="AE70" s="197"/>
      <c r="AF70" s="33"/>
      <c r="AG70" s="33"/>
      <c r="AH70" s="197"/>
      <c r="AI70" s="33"/>
      <c r="AJ70" s="33"/>
      <c r="AK70" s="197"/>
      <c r="AL70" s="33"/>
      <c r="AM70" s="33"/>
      <c r="AN70" s="197"/>
      <c r="AO70" s="33"/>
      <c r="AP70" s="33"/>
      <c r="AQ70" s="197"/>
      <c r="AR70" s="33"/>
      <c r="AS70" s="33"/>
      <c r="AT70" s="33"/>
      <c r="AU70" s="33"/>
    </row>
    <row r="71" spans="1:47" ht="12.95" hidden="1" customHeight="1" x14ac:dyDescent="0.2">
      <c r="A71" s="7" t="s">
        <v>475</v>
      </c>
      <c r="B71" s="8" t="s">
        <v>906</v>
      </c>
      <c r="C71" s="9" t="s">
        <v>476</v>
      </c>
      <c r="D71" s="45" t="s">
        <v>657</v>
      </c>
      <c r="E71" s="45" t="s">
        <v>657</v>
      </c>
      <c r="F71" s="45" t="s">
        <v>657</v>
      </c>
      <c r="G71" s="45" t="s">
        <v>657</v>
      </c>
      <c r="H71" s="45" t="s">
        <v>657</v>
      </c>
      <c r="I71" s="45" t="s">
        <v>657</v>
      </c>
      <c r="J71" s="197"/>
      <c r="K71" s="33"/>
      <c r="L71" s="33"/>
      <c r="M71" s="197"/>
      <c r="N71" s="33"/>
      <c r="O71" s="33"/>
      <c r="P71" s="197"/>
      <c r="Q71" s="33"/>
      <c r="R71" s="33"/>
      <c r="S71" s="197"/>
      <c r="T71" s="33"/>
      <c r="U71" s="33"/>
      <c r="V71" s="197"/>
      <c r="W71" s="33"/>
      <c r="X71" s="33"/>
      <c r="Y71" s="197"/>
      <c r="Z71" s="33"/>
      <c r="AA71" s="33"/>
      <c r="AB71" s="197"/>
      <c r="AC71" s="33"/>
      <c r="AD71" s="33"/>
      <c r="AE71" s="197"/>
      <c r="AF71" s="33"/>
      <c r="AG71" s="33"/>
      <c r="AH71" s="197"/>
      <c r="AI71" s="33"/>
      <c r="AJ71" s="33"/>
      <c r="AK71" s="197"/>
      <c r="AL71" s="33"/>
      <c r="AM71" s="33"/>
      <c r="AN71" s="197"/>
      <c r="AO71" s="33"/>
      <c r="AP71" s="33"/>
      <c r="AQ71" s="197"/>
      <c r="AR71" s="33"/>
      <c r="AS71" s="33"/>
      <c r="AT71" s="33"/>
      <c r="AU71" s="33"/>
    </row>
    <row r="72" spans="1:47" ht="12.95" hidden="1" customHeight="1" x14ac:dyDescent="0.2">
      <c r="A72" s="7" t="s">
        <v>48</v>
      </c>
      <c r="B72" s="8" t="s">
        <v>914</v>
      </c>
      <c r="C72" s="10" t="s">
        <v>49</v>
      </c>
      <c r="D72" s="45" t="s">
        <v>657</v>
      </c>
      <c r="E72" s="45" t="s">
        <v>657</v>
      </c>
      <c r="F72" s="45" t="s">
        <v>657</v>
      </c>
      <c r="G72" s="45" t="s">
        <v>657</v>
      </c>
      <c r="H72" s="45" t="s">
        <v>657</v>
      </c>
      <c r="I72" s="45" t="s">
        <v>657</v>
      </c>
      <c r="J72" s="197"/>
      <c r="K72" s="33"/>
      <c r="L72" s="33"/>
      <c r="M72" s="197"/>
      <c r="N72" s="33"/>
      <c r="O72" s="33"/>
      <c r="P72" s="197"/>
      <c r="Q72" s="33"/>
      <c r="R72" s="33"/>
      <c r="S72" s="197"/>
      <c r="T72" s="33"/>
      <c r="U72" s="33"/>
      <c r="V72" s="197"/>
      <c r="W72" s="33"/>
      <c r="X72" s="33"/>
      <c r="Y72" s="197"/>
      <c r="Z72" s="33"/>
      <c r="AA72" s="33"/>
      <c r="AB72" s="197"/>
      <c r="AC72" s="33"/>
      <c r="AD72" s="33"/>
      <c r="AE72" s="197"/>
      <c r="AF72" s="33"/>
      <c r="AG72" s="33"/>
      <c r="AH72" s="197"/>
      <c r="AI72" s="33"/>
      <c r="AJ72" s="33"/>
      <c r="AK72" s="197"/>
      <c r="AL72" s="33"/>
      <c r="AM72" s="33"/>
      <c r="AN72" s="197"/>
      <c r="AO72" s="33"/>
      <c r="AP72" s="33"/>
      <c r="AQ72" s="197"/>
      <c r="AR72" s="33"/>
      <c r="AS72" s="33"/>
      <c r="AT72" s="33"/>
      <c r="AU72" s="33"/>
    </row>
    <row r="73" spans="1:47" ht="12.95" hidden="1" customHeight="1" x14ac:dyDescent="0.2">
      <c r="A73" s="7" t="s">
        <v>211</v>
      </c>
      <c r="B73" s="8" t="s">
        <v>910</v>
      </c>
      <c r="C73" s="10" t="s">
        <v>212</v>
      </c>
      <c r="D73" s="45" t="s">
        <v>657</v>
      </c>
      <c r="E73" s="45" t="s">
        <v>657</v>
      </c>
      <c r="F73" s="45" t="s">
        <v>657</v>
      </c>
      <c r="G73" s="45" t="s">
        <v>657</v>
      </c>
      <c r="H73" s="45" t="s">
        <v>657</v>
      </c>
      <c r="I73" s="45" t="s">
        <v>657</v>
      </c>
      <c r="J73" s="197"/>
      <c r="K73" s="33"/>
      <c r="L73" s="33"/>
      <c r="M73" s="197"/>
      <c r="N73" s="33"/>
      <c r="O73" s="33"/>
      <c r="P73" s="197"/>
      <c r="Q73" s="33"/>
      <c r="R73" s="33"/>
      <c r="S73" s="197"/>
      <c r="T73" s="33"/>
      <c r="U73" s="33"/>
      <c r="V73" s="197"/>
      <c r="W73" s="33"/>
      <c r="X73" s="33"/>
      <c r="Y73" s="197"/>
      <c r="Z73" s="33"/>
      <c r="AA73" s="33"/>
      <c r="AB73" s="197"/>
      <c r="AC73" s="33"/>
      <c r="AD73" s="33"/>
      <c r="AE73" s="197"/>
      <c r="AF73" s="33"/>
      <c r="AG73" s="33"/>
      <c r="AH73" s="197"/>
      <c r="AI73" s="33"/>
      <c r="AJ73" s="33"/>
      <c r="AK73" s="197"/>
      <c r="AL73" s="33"/>
      <c r="AM73" s="33"/>
      <c r="AN73" s="197"/>
      <c r="AO73" s="33"/>
      <c r="AP73" s="33"/>
      <c r="AQ73" s="197"/>
      <c r="AR73" s="33"/>
      <c r="AS73" s="33"/>
      <c r="AT73" s="33"/>
      <c r="AU73" s="33"/>
    </row>
    <row r="74" spans="1:47" ht="12.95" customHeight="1" x14ac:dyDescent="0.2">
      <c r="A74" s="7" t="s">
        <v>440</v>
      </c>
      <c r="B74" s="8" t="s">
        <v>912</v>
      </c>
      <c r="C74" s="9" t="s">
        <v>441</v>
      </c>
      <c r="D74" s="46" t="s">
        <v>683</v>
      </c>
      <c r="E74" s="44" t="s">
        <v>721</v>
      </c>
      <c r="F74" s="45">
        <v>12</v>
      </c>
      <c r="G74" s="7">
        <v>1</v>
      </c>
      <c r="H74" s="52">
        <v>3327.55</v>
      </c>
      <c r="I74" s="37">
        <f t="shared" ref="I74:I130" si="11">F74*H74</f>
        <v>39930.600000000006</v>
      </c>
      <c r="J74" s="198">
        <v>3327.55</v>
      </c>
      <c r="K74" s="31">
        <v>43971</v>
      </c>
      <c r="L74" s="33" t="s">
        <v>1306</v>
      </c>
      <c r="M74" s="198">
        <v>5000</v>
      </c>
      <c r="N74" s="31">
        <v>43971</v>
      </c>
      <c r="O74" s="33" t="s">
        <v>1306</v>
      </c>
      <c r="P74" s="198">
        <v>5000</v>
      </c>
      <c r="Q74" s="31">
        <v>44012</v>
      </c>
      <c r="R74" s="33" t="s">
        <v>1306</v>
      </c>
      <c r="S74" s="198">
        <v>5000</v>
      </c>
      <c r="T74" s="31">
        <v>44012</v>
      </c>
      <c r="U74" s="33" t="s">
        <v>1306</v>
      </c>
      <c r="V74" s="197"/>
      <c r="W74" s="31" t="s">
        <v>657</v>
      </c>
      <c r="X74" s="33" t="s">
        <v>1306</v>
      </c>
      <c r="Y74" s="197"/>
      <c r="Z74" s="31" t="s">
        <v>657</v>
      </c>
      <c r="AA74" s="33" t="s">
        <v>1306</v>
      </c>
      <c r="AB74" s="197"/>
      <c r="AC74" s="31" t="s">
        <v>657</v>
      </c>
      <c r="AD74" s="33" t="s">
        <v>1306</v>
      </c>
      <c r="AE74" s="197"/>
      <c r="AF74" s="31" t="s">
        <v>657</v>
      </c>
      <c r="AG74" s="33" t="s">
        <v>1306</v>
      </c>
      <c r="AH74" s="197"/>
      <c r="AI74" s="31" t="s">
        <v>657</v>
      </c>
      <c r="AJ74" s="33" t="s">
        <v>1306</v>
      </c>
      <c r="AK74" s="197"/>
      <c r="AL74" s="31" t="s">
        <v>657</v>
      </c>
      <c r="AM74" s="33" t="s">
        <v>1306</v>
      </c>
      <c r="AN74" s="197"/>
      <c r="AO74" s="31" t="s">
        <v>657</v>
      </c>
      <c r="AP74" s="33" t="s">
        <v>1306</v>
      </c>
      <c r="AQ74" s="197"/>
      <c r="AR74" s="31" t="s">
        <v>657</v>
      </c>
      <c r="AS74" s="33" t="s">
        <v>1306</v>
      </c>
      <c r="AT74" s="41">
        <f>J74+M74+P74+S74+V74+Y74+AB74+AE74+AH74+AK74+AN74+AQ74</f>
        <v>18327.55</v>
      </c>
      <c r="AU74" s="37">
        <f>I74-AT74</f>
        <v>21603.050000000007</v>
      </c>
    </row>
    <row r="75" spans="1:47" ht="12.95" hidden="1" customHeight="1" x14ac:dyDescent="0.2">
      <c r="A75" s="7" t="s">
        <v>341</v>
      </c>
      <c r="B75" s="8" t="s">
        <v>915</v>
      </c>
      <c r="C75" s="10" t="s">
        <v>342</v>
      </c>
      <c r="D75" s="45" t="s">
        <v>657</v>
      </c>
      <c r="E75" s="45" t="s">
        <v>657</v>
      </c>
      <c r="F75" s="45" t="s">
        <v>657</v>
      </c>
      <c r="G75" s="45" t="s">
        <v>657</v>
      </c>
      <c r="H75" s="45" t="s">
        <v>657</v>
      </c>
      <c r="I75" s="45" t="s">
        <v>657</v>
      </c>
      <c r="J75" s="197"/>
      <c r="K75" s="33"/>
      <c r="L75" s="33"/>
      <c r="M75" s="197"/>
      <c r="N75" s="33"/>
      <c r="O75" s="33"/>
      <c r="P75" s="197"/>
      <c r="Q75" s="33"/>
      <c r="R75" s="33"/>
      <c r="S75" s="197"/>
      <c r="T75" s="33"/>
      <c r="U75" s="33"/>
      <c r="V75" s="197"/>
      <c r="W75" s="33"/>
      <c r="X75" s="33"/>
      <c r="Y75" s="197"/>
      <c r="Z75" s="33"/>
      <c r="AA75" s="33"/>
      <c r="AB75" s="197"/>
      <c r="AC75" s="33"/>
      <c r="AD75" s="33"/>
      <c r="AE75" s="197"/>
      <c r="AF75" s="33"/>
      <c r="AG75" s="33"/>
      <c r="AH75" s="197"/>
      <c r="AI75" s="33"/>
      <c r="AJ75" s="33"/>
      <c r="AK75" s="197"/>
      <c r="AL75" s="33"/>
      <c r="AM75" s="33"/>
      <c r="AN75" s="197"/>
      <c r="AO75" s="33"/>
      <c r="AP75" s="33"/>
      <c r="AQ75" s="197"/>
      <c r="AR75" s="33"/>
      <c r="AS75" s="33"/>
      <c r="AT75" s="33"/>
      <c r="AU75" s="33"/>
    </row>
    <row r="76" spans="1:47" ht="12.95" hidden="1" customHeight="1" x14ac:dyDescent="0.2">
      <c r="A76" s="7" t="s">
        <v>399</v>
      </c>
      <c r="B76" s="8" t="s">
        <v>910</v>
      </c>
      <c r="C76" s="9" t="s">
        <v>400</v>
      </c>
      <c r="D76" s="45" t="s">
        <v>657</v>
      </c>
      <c r="E76" s="45" t="s">
        <v>657</v>
      </c>
      <c r="F76" s="45" t="s">
        <v>657</v>
      </c>
      <c r="G76" s="45" t="s">
        <v>657</v>
      </c>
      <c r="H76" s="45" t="s">
        <v>657</v>
      </c>
      <c r="I76" s="45" t="s">
        <v>657</v>
      </c>
      <c r="J76" s="197"/>
      <c r="K76" s="33"/>
      <c r="L76" s="33"/>
      <c r="M76" s="197"/>
      <c r="N76" s="33"/>
      <c r="O76" s="33"/>
      <c r="P76" s="197"/>
      <c r="Q76" s="33"/>
      <c r="R76" s="33"/>
      <c r="S76" s="197"/>
      <c r="T76" s="33"/>
      <c r="U76" s="33"/>
      <c r="V76" s="197"/>
      <c r="W76" s="33"/>
      <c r="X76" s="33"/>
      <c r="Y76" s="197"/>
      <c r="Z76" s="33"/>
      <c r="AA76" s="33"/>
      <c r="AB76" s="197"/>
      <c r="AC76" s="33"/>
      <c r="AD76" s="33"/>
      <c r="AE76" s="197"/>
      <c r="AF76" s="33"/>
      <c r="AG76" s="33"/>
      <c r="AH76" s="197"/>
      <c r="AI76" s="33"/>
      <c r="AJ76" s="33"/>
      <c r="AK76" s="197"/>
      <c r="AL76" s="33"/>
      <c r="AM76" s="33"/>
      <c r="AN76" s="197"/>
      <c r="AO76" s="33"/>
      <c r="AP76" s="33"/>
      <c r="AQ76" s="197"/>
      <c r="AR76" s="33"/>
      <c r="AS76" s="33"/>
      <c r="AT76" s="33"/>
      <c r="AU76" s="33"/>
    </row>
    <row r="77" spans="1:47" ht="12.95" hidden="1" customHeight="1" x14ac:dyDescent="0.2">
      <c r="A77" s="7" t="s">
        <v>497</v>
      </c>
      <c r="B77" s="8" t="s">
        <v>906</v>
      </c>
      <c r="C77" s="9" t="s">
        <v>498</v>
      </c>
      <c r="D77" s="45" t="s">
        <v>657</v>
      </c>
      <c r="E77" s="45" t="s">
        <v>657</v>
      </c>
      <c r="F77" s="45" t="s">
        <v>657</v>
      </c>
      <c r="G77" s="45" t="s">
        <v>657</v>
      </c>
      <c r="H77" s="45" t="s">
        <v>657</v>
      </c>
      <c r="I77" s="45" t="s">
        <v>657</v>
      </c>
      <c r="J77" s="197"/>
      <c r="K77" s="33"/>
      <c r="L77" s="33"/>
      <c r="M77" s="197"/>
      <c r="N77" s="33"/>
      <c r="O77" s="33"/>
      <c r="P77" s="197"/>
      <c r="Q77" s="33"/>
      <c r="R77" s="33"/>
      <c r="S77" s="197"/>
      <c r="T77" s="33"/>
      <c r="U77" s="33"/>
      <c r="V77" s="197"/>
      <c r="W77" s="33"/>
      <c r="X77" s="33"/>
      <c r="Y77" s="197"/>
      <c r="Z77" s="33"/>
      <c r="AA77" s="33"/>
      <c r="AB77" s="197"/>
      <c r="AC77" s="33"/>
      <c r="AD77" s="33"/>
      <c r="AE77" s="197"/>
      <c r="AF77" s="33"/>
      <c r="AG77" s="33"/>
      <c r="AH77" s="197"/>
      <c r="AI77" s="33"/>
      <c r="AJ77" s="33"/>
      <c r="AK77" s="197"/>
      <c r="AL77" s="33"/>
      <c r="AM77" s="33"/>
      <c r="AN77" s="197"/>
      <c r="AO77" s="33"/>
      <c r="AP77" s="33"/>
      <c r="AQ77" s="197"/>
      <c r="AR77" s="33"/>
      <c r="AS77" s="33"/>
      <c r="AT77" s="33"/>
      <c r="AU77" s="33"/>
    </row>
    <row r="78" spans="1:47" ht="12.95" hidden="1" customHeight="1" x14ac:dyDescent="0.2">
      <c r="A78" s="7" t="s">
        <v>306</v>
      </c>
      <c r="B78" s="8" t="s">
        <v>907</v>
      </c>
      <c r="C78" s="10" t="s">
        <v>307</v>
      </c>
      <c r="D78" s="45" t="s">
        <v>657</v>
      </c>
      <c r="E78" s="45" t="s">
        <v>657</v>
      </c>
      <c r="F78" s="45" t="s">
        <v>657</v>
      </c>
      <c r="G78" s="45" t="s">
        <v>657</v>
      </c>
      <c r="H78" s="45" t="s">
        <v>657</v>
      </c>
      <c r="I78" s="45" t="s">
        <v>657</v>
      </c>
      <c r="J78" s="197"/>
      <c r="K78" s="33"/>
      <c r="L78" s="33"/>
      <c r="M78" s="197"/>
      <c r="N78" s="33"/>
      <c r="O78" s="33"/>
      <c r="P78" s="197"/>
      <c r="Q78" s="33"/>
      <c r="R78" s="33"/>
      <c r="S78" s="197"/>
      <c r="T78" s="33"/>
      <c r="U78" s="33"/>
      <c r="V78" s="197"/>
      <c r="W78" s="33"/>
      <c r="X78" s="33"/>
      <c r="Y78" s="197"/>
      <c r="Z78" s="33"/>
      <c r="AA78" s="33"/>
      <c r="AB78" s="197"/>
      <c r="AC78" s="33"/>
      <c r="AD78" s="33"/>
      <c r="AE78" s="197"/>
      <c r="AF78" s="33"/>
      <c r="AG78" s="33"/>
      <c r="AH78" s="197"/>
      <c r="AI78" s="33"/>
      <c r="AJ78" s="33"/>
      <c r="AK78" s="197"/>
      <c r="AL78" s="33"/>
      <c r="AM78" s="33"/>
      <c r="AN78" s="197"/>
      <c r="AO78" s="33"/>
      <c r="AP78" s="33"/>
      <c r="AQ78" s="197"/>
      <c r="AR78" s="33"/>
      <c r="AS78" s="33"/>
      <c r="AT78" s="33"/>
      <c r="AU78" s="33"/>
    </row>
    <row r="79" spans="1:47" ht="12.95" hidden="1" customHeight="1" x14ac:dyDescent="0.2">
      <c r="A79" s="7" t="s">
        <v>979</v>
      </c>
      <c r="B79" s="8" t="s">
        <v>906</v>
      </c>
      <c r="C79" s="9" t="s">
        <v>412</v>
      </c>
      <c r="D79" s="45" t="s">
        <v>657</v>
      </c>
      <c r="E79" s="45" t="s">
        <v>657</v>
      </c>
      <c r="F79" s="45" t="s">
        <v>657</v>
      </c>
      <c r="G79" s="45" t="s">
        <v>657</v>
      </c>
      <c r="H79" s="45" t="s">
        <v>657</v>
      </c>
      <c r="I79" s="45" t="s">
        <v>657</v>
      </c>
      <c r="J79" s="197"/>
      <c r="K79" s="33"/>
      <c r="L79" s="33"/>
      <c r="M79" s="197"/>
      <c r="N79" s="33"/>
      <c r="O79" s="33"/>
      <c r="P79" s="197"/>
      <c r="Q79" s="33"/>
      <c r="R79" s="33"/>
      <c r="S79" s="197"/>
      <c r="T79" s="33"/>
      <c r="U79" s="33"/>
      <c r="V79" s="197"/>
      <c r="W79" s="33"/>
      <c r="X79" s="33"/>
      <c r="Y79" s="197"/>
      <c r="Z79" s="33"/>
      <c r="AA79" s="33"/>
      <c r="AB79" s="197"/>
      <c r="AC79" s="33"/>
      <c r="AD79" s="33"/>
      <c r="AE79" s="197"/>
      <c r="AF79" s="33"/>
      <c r="AG79" s="33"/>
      <c r="AH79" s="197"/>
      <c r="AI79" s="33"/>
      <c r="AJ79" s="33"/>
      <c r="AK79" s="197"/>
      <c r="AL79" s="33"/>
      <c r="AM79" s="33"/>
      <c r="AN79" s="197"/>
      <c r="AO79" s="33"/>
      <c r="AP79" s="33"/>
      <c r="AQ79" s="197"/>
      <c r="AR79" s="33"/>
      <c r="AS79" s="33"/>
      <c r="AT79" s="33"/>
      <c r="AU79" s="33"/>
    </row>
    <row r="80" spans="1:47" ht="12.95" hidden="1" customHeight="1" x14ac:dyDescent="0.2">
      <c r="A80" s="7" t="s">
        <v>375</v>
      </c>
      <c r="B80" s="8" t="s">
        <v>915</v>
      </c>
      <c r="C80" s="9" t="s">
        <v>376</v>
      </c>
      <c r="D80" s="45" t="s">
        <v>657</v>
      </c>
      <c r="E80" s="45" t="s">
        <v>657</v>
      </c>
      <c r="F80" s="45" t="s">
        <v>657</v>
      </c>
      <c r="G80" s="45" t="s">
        <v>657</v>
      </c>
      <c r="H80" s="45" t="s">
        <v>657</v>
      </c>
      <c r="I80" s="45" t="s">
        <v>657</v>
      </c>
      <c r="J80" s="197"/>
      <c r="K80" s="33"/>
      <c r="L80" s="33"/>
      <c r="M80" s="197"/>
      <c r="N80" s="33"/>
      <c r="O80" s="33"/>
      <c r="P80" s="197"/>
      <c r="Q80" s="33"/>
      <c r="R80" s="33"/>
      <c r="S80" s="197"/>
      <c r="T80" s="33"/>
      <c r="U80" s="33"/>
      <c r="V80" s="197"/>
      <c r="W80" s="33"/>
      <c r="X80" s="33"/>
      <c r="Y80" s="197"/>
      <c r="Z80" s="33"/>
      <c r="AA80" s="33"/>
      <c r="AB80" s="197"/>
      <c r="AC80" s="33"/>
      <c r="AD80" s="33"/>
      <c r="AE80" s="197"/>
      <c r="AF80" s="33"/>
      <c r="AG80" s="33"/>
      <c r="AH80" s="197"/>
      <c r="AI80" s="33"/>
      <c r="AJ80" s="33"/>
      <c r="AK80" s="197"/>
      <c r="AL80" s="33"/>
      <c r="AM80" s="33"/>
      <c r="AN80" s="197"/>
      <c r="AO80" s="33"/>
      <c r="AP80" s="33"/>
      <c r="AQ80" s="197"/>
      <c r="AR80" s="33"/>
      <c r="AS80" s="33"/>
      <c r="AT80" s="33"/>
      <c r="AU80" s="33"/>
    </row>
    <row r="81" spans="1:47" ht="12.95" hidden="1" customHeight="1" x14ac:dyDescent="0.2">
      <c r="A81" s="7" t="s">
        <v>337</v>
      </c>
      <c r="B81" s="8" t="s">
        <v>907</v>
      </c>
      <c r="C81" s="10" t="s">
        <v>338</v>
      </c>
      <c r="D81" s="45" t="s">
        <v>657</v>
      </c>
      <c r="E81" s="45" t="s">
        <v>657</v>
      </c>
      <c r="F81" s="45" t="s">
        <v>657</v>
      </c>
      <c r="G81" s="45" t="s">
        <v>657</v>
      </c>
      <c r="H81" s="45" t="s">
        <v>657</v>
      </c>
      <c r="I81" s="45" t="s">
        <v>657</v>
      </c>
      <c r="J81" s="197"/>
      <c r="K81" s="33"/>
      <c r="L81" s="33"/>
      <c r="M81" s="197"/>
      <c r="N81" s="33"/>
      <c r="O81" s="33"/>
      <c r="P81" s="197"/>
      <c r="Q81" s="33"/>
      <c r="R81" s="33"/>
      <c r="S81" s="197"/>
      <c r="T81" s="33"/>
      <c r="U81" s="33"/>
      <c r="V81" s="197"/>
      <c r="W81" s="33"/>
      <c r="X81" s="33"/>
      <c r="Y81" s="197"/>
      <c r="Z81" s="33"/>
      <c r="AA81" s="33"/>
      <c r="AB81" s="197"/>
      <c r="AC81" s="33"/>
      <c r="AD81" s="33"/>
      <c r="AE81" s="197"/>
      <c r="AF81" s="33"/>
      <c r="AG81" s="33"/>
      <c r="AH81" s="197"/>
      <c r="AI81" s="33"/>
      <c r="AJ81" s="33"/>
      <c r="AK81" s="197"/>
      <c r="AL81" s="33"/>
      <c r="AM81" s="33"/>
      <c r="AN81" s="197"/>
      <c r="AO81" s="33"/>
      <c r="AP81" s="33"/>
      <c r="AQ81" s="197"/>
      <c r="AR81" s="33"/>
      <c r="AS81" s="33"/>
      <c r="AT81" s="33"/>
      <c r="AU81" s="33"/>
    </row>
    <row r="82" spans="1:47" ht="12.95" hidden="1" customHeight="1" x14ac:dyDescent="0.2">
      <c r="A82" s="7" t="s">
        <v>652</v>
      </c>
      <c r="B82" s="8" t="s">
        <v>906</v>
      </c>
      <c r="C82" s="9" t="s">
        <v>518</v>
      </c>
      <c r="D82" s="45" t="s">
        <v>657</v>
      </c>
      <c r="E82" s="45" t="s">
        <v>657</v>
      </c>
      <c r="F82" s="45" t="s">
        <v>657</v>
      </c>
      <c r="G82" s="45" t="s">
        <v>657</v>
      </c>
      <c r="H82" s="45" t="s">
        <v>657</v>
      </c>
      <c r="I82" s="45" t="s">
        <v>657</v>
      </c>
      <c r="J82" s="197"/>
      <c r="K82" s="33"/>
      <c r="L82" s="33"/>
      <c r="M82" s="197"/>
      <c r="N82" s="33"/>
      <c r="O82" s="33"/>
      <c r="P82" s="197"/>
      <c r="Q82" s="33"/>
      <c r="R82" s="33"/>
      <c r="S82" s="197"/>
      <c r="T82" s="33"/>
      <c r="U82" s="33"/>
      <c r="V82" s="197"/>
      <c r="W82" s="33"/>
      <c r="X82" s="33"/>
      <c r="Y82" s="197"/>
      <c r="Z82" s="33"/>
      <c r="AA82" s="33"/>
      <c r="AB82" s="197"/>
      <c r="AC82" s="33"/>
      <c r="AD82" s="33"/>
      <c r="AE82" s="197"/>
      <c r="AF82" s="33"/>
      <c r="AG82" s="33"/>
      <c r="AH82" s="197"/>
      <c r="AI82" s="33"/>
      <c r="AJ82" s="33"/>
      <c r="AK82" s="197"/>
      <c r="AL82" s="33"/>
      <c r="AM82" s="33"/>
      <c r="AN82" s="197"/>
      <c r="AO82" s="33"/>
      <c r="AP82" s="33"/>
      <c r="AQ82" s="197"/>
      <c r="AR82" s="33"/>
      <c r="AS82" s="33"/>
      <c r="AT82" s="33"/>
      <c r="AU82" s="33"/>
    </row>
    <row r="83" spans="1:47" ht="12.95" hidden="1" customHeight="1" x14ac:dyDescent="0.2">
      <c r="A83" s="7" t="s">
        <v>500</v>
      </c>
      <c r="B83" s="8" t="s">
        <v>914</v>
      </c>
      <c r="C83" s="9" t="s">
        <v>501</v>
      </c>
      <c r="D83" s="45" t="s">
        <v>657</v>
      </c>
      <c r="E83" s="45" t="s">
        <v>657</v>
      </c>
      <c r="F83" s="45" t="s">
        <v>657</v>
      </c>
      <c r="G83" s="45" t="s">
        <v>657</v>
      </c>
      <c r="H83" s="45" t="s">
        <v>657</v>
      </c>
      <c r="I83" s="45" t="s">
        <v>657</v>
      </c>
      <c r="J83" s="197"/>
      <c r="K83" s="33"/>
      <c r="L83" s="33"/>
      <c r="M83" s="197"/>
      <c r="N83" s="33"/>
      <c r="O83" s="33"/>
      <c r="P83" s="197"/>
      <c r="Q83" s="33"/>
      <c r="R83" s="33"/>
      <c r="S83" s="197"/>
      <c r="T83" s="33"/>
      <c r="U83" s="33"/>
      <c r="V83" s="197"/>
      <c r="W83" s="33"/>
      <c r="X83" s="33"/>
      <c r="Y83" s="197"/>
      <c r="Z83" s="33"/>
      <c r="AA83" s="33"/>
      <c r="AB83" s="197"/>
      <c r="AC83" s="33"/>
      <c r="AD83" s="33"/>
      <c r="AE83" s="197"/>
      <c r="AF83" s="33"/>
      <c r="AG83" s="33"/>
      <c r="AH83" s="197"/>
      <c r="AI83" s="33"/>
      <c r="AJ83" s="33"/>
      <c r="AK83" s="197"/>
      <c r="AL83" s="33"/>
      <c r="AM83" s="33"/>
      <c r="AN83" s="197"/>
      <c r="AO83" s="33"/>
      <c r="AP83" s="33"/>
      <c r="AQ83" s="197"/>
      <c r="AR83" s="33"/>
      <c r="AS83" s="33"/>
      <c r="AT83" s="33"/>
      <c r="AU83" s="33"/>
    </row>
    <row r="84" spans="1:47" ht="12.95" hidden="1" customHeight="1" x14ac:dyDescent="0.2">
      <c r="A84" s="7" t="s">
        <v>122</v>
      </c>
      <c r="B84" s="8" t="s">
        <v>917</v>
      </c>
      <c r="C84" s="10" t="s">
        <v>123</v>
      </c>
      <c r="D84" s="45" t="s">
        <v>657</v>
      </c>
      <c r="E84" s="45" t="s">
        <v>657</v>
      </c>
      <c r="F84" s="45" t="s">
        <v>657</v>
      </c>
      <c r="G84" s="45" t="s">
        <v>657</v>
      </c>
      <c r="H84" s="45" t="s">
        <v>657</v>
      </c>
      <c r="I84" s="45" t="s">
        <v>657</v>
      </c>
      <c r="J84" s="197"/>
      <c r="K84" s="33"/>
      <c r="L84" s="33"/>
      <c r="M84" s="197"/>
      <c r="N84" s="33"/>
      <c r="O84" s="33"/>
      <c r="P84" s="197"/>
      <c r="Q84" s="33"/>
      <c r="R84" s="33"/>
      <c r="S84" s="197"/>
      <c r="T84" s="33"/>
      <c r="U84" s="33"/>
      <c r="V84" s="197"/>
      <c r="W84" s="33"/>
      <c r="X84" s="33"/>
      <c r="Y84" s="197"/>
      <c r="Z84" s="33"/>
      <c r="AA84" s="33"/>
      <c r="AB84" s="197"/>
      <c r="AC84" s="33"/>
      <c r="AD84" s="33"/>
      <c r="AE84" s="197"/>
      <c r="AF84" s="33"/>
      <c r="AG84" s="33"/>
      <c r="AH84" s="197"/>
      <c r="AI84" s="33"/>
      <c r="AJ84" s="33"/>
      <c r="AK84" s="197"/>
      <c r="AL84" s="33"/>
      <c r="AM84" s="33"/>
      <c r="AN84" s="197"/>
      <c r="AO84" s="33"/>
      <c r="AP84" s="33"/>
      <c r="AQ84" s="197"/>
      <c r="AR84" s="33"/>
      <c r="AS84" s="33"/>
      <c r="AT84" s="33"/>
      <c r="AU84" s="33"/>
    </row>
    <row r="85" spans="1:47" ht="12.95" hidden="1" customHeight="1" x14ac:dyDescent="0.2">
      <c r="A85" s="7" t="s">
        <v>98</v>
      </c>
      <c r="B85" s="8" t="s">
        <v>912</v>
      </c>
      <c r="C85" s="10" t="s">
        <v>99</v>
      </c>
      <c r="D85" s="45" t="s">
        <v>657</v>
      </c>
      <c r="E85" s="45" t="s">
        <v>657</v>
      </c>
      <c r="F85" s="45" t="s">
        <v>657</v>
      </c>
      <c r="G85" s="45" t="s">
        <v>657</v>
      </c>
      <c r="H85" s="45" t="s">
        <v>657</v>
      </c>
      <c r="I85" s="45" t="s">
        <v>657</v>
      </c>
      <c r="J85" s="197"/>
      <c r="K85" s="33"/>
      <c r="L85" s="33"/>
      <c r="M85" s="197"/>
      <c r="N85" s="33"/>
      <c r="O85" s="33"/>
      <c r="P85" s="197"/>
      <c r="Q85" s="33"/>
      <c r="R85" s="33"/>
      <c r="S85" s="197"/>
      <c r="T85" s="33"/>
      <c r="U85" s="33"/>
      <c r="V85" s="197"/>
      <c r="W85" s="33"/>
      <c r="X85" s="33"/>
      <c r="Y85" s="197"/>
      <c r="Z85" s="33"/>
      <c r="AA85" s="33"/>
      <c r="AB85" s="197"/>
      <c r="AC85" s="33"/>
      <c r="AD85" s="33"/>
      <c r="AE85" s="197"/>
      <c r="AF85" s="33"/>
      <c r="AG85" s="33"/>
      <c r="AH85" s="197"/>
      <c r="AI85" s="33"/>
      <c r="AJ85" s="33"/>
      <c r="AK85" s="197"/>
      <c r="AL85" s="33"/>
      <c r="AM85" s="33"/>
      <c r="AN85" s="197"/>
      <c r="AO85" s="33"/>
      <c r="AP85" s="33"/>
      <c r="AQ85" s="197"/>
      <c r="AR85" s="33"/>
      <c r="AS85" s="33"/>
      <c r="AT85" s="33"/>
      <c r="AU85" s="33"/>
    </row>
    <row r="86" spans="1:47" ht="12.95" hidden="1" customHeight="1" x14ac:dyDescent="0.2">
      <c r="A86" s="7" t="s">
        <v>203</v>
      </c>
      <c r="B86" s="8" t="s">
        <v>913</v>
      </c>
      <c r="C86" s="10" t="s">
        <v>204</v>
      </c>
      <c r="D86" s="45" t="s">
        <v>657</v>
      </c>
      <c r="E86" s="45" t="s">
        <v>657</v>
      </c>
      <c r="F86" s="45" t="s">
        <v>657</v>
      </c>
      <c r="G86" s="45" t="s">
        <v>657</v>
      </c>
      <c r="H86" s="45" t="s">
        <v>657</v>
      </c>
      <c r="I86" s="45" t="s">
        <v>657</v>
      </c>
      <c r="J86" s="197"/>
      <c r="K86" s="33"/>
      <c r="L86" s="33"/>
      <c r="M86" s="197"/>
      <c r="N86" s="33"/>
      <c r="O86" s="33"/>
      <c r="P86" s="197"/>
      <c r="Q86" s="33"/>
      <c r="R86" s="33"/>
      <c r="S86" s="197"/>
      <c r="T86" s="33"/>
      <c r="U86" s="33"/>
      <c r="V86" s="197"/>
      <c r="W86" s="33"/>
      <c r="X86" s="33"/>
      <c r="Y86" s="197"/>
      <c r="Z86" s="33"/>
      <c r="AA86" s="33"/>
      <c r="AB86" s="197"/>
      <c r="AC86" s="33"/>
      <c r="AD86" s="33"/>
      <c r="AE86" s="197"/>
      <c r="AF86" s="33"/>
      <c r="AG86" s="33"/>
      <c r="AH86" s="197"/>
      <c r="AI86" s="33"/>
      <c r="AJ86" s="33"/>
      <c r="AK86" s="197"/>
      <c r="AL86" s="33"/>
      <c r="AM86" s="33"/>
      <c r="AN86" s="197"/>
      <c r="AO86" s="33"/>
      <c r="AP86" s="33"/>
      <c r="AQ86" s="197"/>
      <c r="AR86" s="33"/>
      <c r="AS86" s="33"/>
      <c r="AT86" s="33"/>
      <c r="AU86" s="33"/>
    </row>
    <row r="87" spans="1:47" ht="12.95" customHeight="1" x14ac:dyDescent="0.2">
      <c r="A87" s="7" t="s">
        <v>614</v>
      </c>
      <c r="B87" s="8" t="s">
        <v>907</v>
      </c>
      <c r="C87" s="9" t="s">
        <v>615</v>
      </c>
      <c r="D87" s="46" t="s">
        <v>684</v>
      </c>
      <c r="E87" s="44" t="s">
        <v>722</v>
      </c>
      <c r="F87" s="45">
        <v>12</v>
      </c>
      <c r="G87" s="7">
        <v>1</v>
      </c>
      <c r="H87" s="52">
        <v>3327.55</v>
      </c>
      <c r="I87" s="37">
        <f t="shared" si="11"/>
        <v>39930.600000000006</v>
      </c>
      <c r="J87" s="198">
        <v>3327.55</v>
      </c>
      <c r="K87" s="31">
        <v>43971</v>
      </c>
      <c r="L87" s="33" t="s">
        <v>1306</v>
      </c>
      <c r="M87" s="198">
        <v>5000</v>
      </c>
      <c r="N87" s="31">
        <v>43971</v>
      </c>
      <c r="O87" s="33" t="s">
        <v>1306</v>
      </c>
      <c r="P87" s="198">
        <v>5000</v>
      </c>
      <c r="Q87" s="31">
        <v>44012</v>
      </c>
      <c r="R87" s="33" t="s">
        <v>1306</v>
      </c>
      <c r="S87" s="198">
        <v>5000</v>
      </c>
      <c r="T87" s="31">
        <v>44012</v>
      </c>
      <c r="U87" s="33" t="s">
        <v>1306</v>
      </c>
      <c r="V87" s="197"/>
      <c r="W87" s="31" t="s">
        <v>657</v>
      </c>
      <c r="X87" s="33" t="s">
        <v>1306</v>
      </c>
      <c r="Y87" s="197"/>
      <c r="Z87" s="31" t="s">
        <v>657</v>
      </c>
      <c r="AA87" s="33" t="s">
        <v>1306</v>
      </c>
      <c r="AB87" s="197"/>
      <c r="AC87" s="31" t="s">
        <v>657</v>
      </c>
      <c r="AD87" s="33" t="s">
        <v>1306</v>
      </c>
      <c r="AE87" s="197"/>
      <c r="AF87" s="31" t="s">
        <v>657</v>
      </c>
      <c r="AG87" s="33" t="s">
        <v>1306</v>
      </c>
      <c r="AH87" s="197"/>
      <c r="AI87" s="31" t="s">
        <v>657</v>
      </c>
      <c r="AJ87" s="33" t="s">
        <v>1306</v>
      </c>
      <c r="AK87" s="197"/>
      <c r="AL87" s="31" t="s">
        <v>657</v>
      </c>
      <c r="AM87" s="33" t="s">
        <v>1306</v>
      </c>
      <c r="AN87" s="197"/>
      <c r="AO87" s="31" t="s">
        <v>657</v>
      </c>
      <c r="AP87" s="33" t="s">
        <v>1306</v>
      </c>
      <c r="AQ87" s="197"/>
      <c r="AR87" s="31" t="s">
        <v>657</v>
      </c>
      <c r="AS87" s="33" t="s">
        <v>1306</v>
      </c>
      <c r="AT87" s="41">
        <f>J87+M87+P87+S87+V87+Y87+AB87+AE87+AH87+AK87+AN87+AQ87</f>
        <v>18327.55</v>
      </c>
      <c r="AU87" s="37">
        <f>I87-AT87</f>
        <v>21603.050000000007</v>
      </c>
    </row>
    <row r="88" spans="1:47" ht="12.95" hidden="1" customHeight="1" x14ac:dyDescent="0.2">
      <c r="A88" s="7" t="s">
        <v>403</v>
      </c>
      <c r="B88" s="8" t="s">
        <v>906</v>
      </c>
      <c r="C88" s="9" t="s">
        <v>404</v>
      </c>
      <c r="D88" s="45" t="s">
        <v>657</v>
      </c>
      <c r="E88" s="45" t="s">
        <v>657</v>
      </c>
      <c r="F88" s="45" t="s">
        <v>657</v>
      </c>
      <c r="G88" s="45" t="s">
        <v>657</v>
      </c>
      <c r="H88" s="45" t="s">
        <v>657</v>
      </c>
      <c r="I88" s="45" t="s">
        <v>657</v>
      </c>
      <c r="J88" s="197"/>
      <c r="K88" s="33"/>
      <c r="L88" s="33"/>
      <c r="M88" s="197"/>
      <c r="N88" s="33"/>
      <c r="O88" s="33"/>
      <c r="P88" s="197"/>
      <c r="Q88" s="33"/>
      <c r="R88" s="33"/>
      <c r="S88" s="197"/>
      <c r="T88" s="33"/>
      <c r="U88" s="33"/>
      <c r="V88" s="197"/>
      <c r="W88" s="33"/>
      <c r="X88" s="33"/>
      <c r="Y88" s="197"/>
      <c r="Z88" s="33"/>
      <c r="AA88" s="33"/>
      <c r="AB88" s="197"/>
      <c r="AC88" s="33"/>
      <c r="AD88" s="33"/>
      <c r="AE88" s="197"/>
      <c r="AF88" s="33"/>
      <c r="AG88" s="33"/>
      <c r="AH88" s="197"/>
      <c r="AI88" s="33"/>
      <c r="AJ88" s="33"/>
      <c r="AK88" s="197"/>
      <c r="AL88" s="33"/>
      <c r="AM88" s="33"/>
      <c r="AN88" s="197"/>
      <c r="AO88" s="33"/>
      <c r="AP88" s="33"/>
      <c r="AQ88" s="197"/>
      <c r="AR88" s="33"/>
      <c r="AS88" s="33"/>
      <c r="AT88" s="33"/>
      <c r="AU88" s="33"/>
    </row>
    <row r="89" spans="1:47" ht="12.95" customHeight="1" x14ac:dyDescent="0.2">
      <c r="A89" s="7" t="s">
        <v>318</v>
      </c>
      <c r="B89" s="8" t="s">
        <v>913</v>
      </c>
      <c r="C89" s="10" t="s">
        <v>319</v>
      </c>
      <c r="D89" s="43" t="s">
        <v>685</v>
      </c>
      <c r="E89" s="44" t="s">
        <v>723</v>
      </c>
      <c r="F89" s="45">
        <v>12</v>
      </c>
      <c r="G89" s="7">
        <v>1</v>
      </c>
      <c r="H89" s="52">
        <v>3327.55</v>
      </c>
      <c r="I89" s="37">
        <f t="shared" si="11"/>
        <v>39930.600000000006</v>
      </c>
      <c r="J89" s="198">
        <v>3327.55</v>
      </c>
      <c r="K89" s="31">
        <v>43971</v>
      </c>
      <c r="L89" s="33" t="s">
        <v>1306</v>
      </c>
      <c r="M89" s="198">
        <v>5000</v>
      </c>
      <c r="N89" s="31">
        <v>43971</v>
      </c>
      <c r="O89" s="33" t="s">
        <v>1306</v>
      </c>
      <c r="P89" s="198">
        <v>5000</v>
      </c>
      <c r="Q89" s="31">
        <v>44012</v>
      </c>
      <c r="R89" s="33" t="s">
        <v>1306</v>
      </c>
      <c r="S89" s="198">
        <v>5000</v>
      </c>
      <c r="T89" s="31">
        <v>44012</v>
      </c>
      <c r="U89" s="33" t="s">
        <v>1306</v>
      </c>
      <c r="V89" s="198">
        <v>5000</v>
      </c>
      <c r="W89" s="31">
        <v>44012</v>
      </c>
      <c r="X89" s="33" t="s">
        <v>1306</v>
      </c>
      <c r="Y89" s="197"/>
      <c r="Z89" s="31" t="s">
        <v>657</v>
      </c>
      <c r="AA89" s="33" t="s">
        <v>1306</v>
      </c>
      <c r="AB89" s="197"/>
      <c r="AC89" s="31" t="s">
        <v>657</v>
      </c>
      <c r="AD89" s="33" t="s">
        <v>1306</v>
      </c>
      <c r="AE89" s="197"/>
      <c r="AF89" s="31" t="s">
        <v>657</v>
      </c>
      <c r="AG89" s="33" t="s">
        <v>1306</v>
      </c>
      <c r="AH89" s="197"/>
      <c r="AI89" s="31" t="s">
        <v>657</v>
      </c>
      <c r="AJ89" s="33" t="s">
        <v>1306</v>
      </c>
      <c r="AK89" s="197"/>
      <c r="AL89" s="31" t="s">
        <v>657</v>
      </c>
      <c r="AM89" s="33" t="s">
        <v>1306</v>
      </c>
      <c r="AN89" s="197"/>
      <c r="AO89" s="31" t="s">
        <v>657</v>
      </c>
      <c r="AP89" s="33" t="s">
        <v>1306</v>
      </c>
      <c r="AQ89" s="197"/>
      <c r="AR89" s="31" t="s">
        <v>657</v>
      </c>
      <c r="AS89" s="33" t="s">
        <v>1306</v>
      </c>
      <c r="AT89" s="41">
        <f>J89+M89+P89+S89+V89+Y89+AB89+AE89+AH89+AK89+AN89+AQ89</f>
        <v>23327.55</v>
      </c>
      <c r="AU89" s="37">
        <f>I89-AT89</f>
        <v>16603.050000000007</v>
      </c>
    </row>
    <row r="90" spans="1:47" ht="12.95" hidden="1" customHeight="1" x14ac:dyDescent="0.2">
      <c r="A90" s="7" t="s">
        <v>980</v>
      </c>
      <c r="B90" s="8" t="s">
        <v>906</v>
      </c>
      <c r="C90" s="10" t="s">
        <v>2</v>
      </c>
      <c r="D90" s="45" t="s">
        <v>657</v>
      </c>
      <c r="E90" s="45" t="s">
        <v>657</v>
      </c>
      <c r="F90" s="45" t="s">
        <v>657</v>
      </c>
      <c r="G90" s="45" t="s">
        <v>657</v>
      </c>
      <c r="H90" s="45" t="s">
        <v>657</v>
      </c>
      <c r="I90" s="45" t="s">
        <v>657</v>
      </c>
      <c r="J90" s="197"/>
      <c r="K90" s="33"/>
      <c r="L90" s="33"/>
      <c r="M90" s="197"/>
      <c r="N90" s="33"/>
      <c r="O90" s="33"/>
      <c r="P90" s="197"/>
      <c r="Q90" s="33"/>
      <c r="R90" s="33"/>
      <c r="S90" s="197"/>
      <c r="T90" s="33"/>
      <c r="U90" s="33"/>
      <c r="V90" s="197"/>
      <c r="W90" s="33"/>
      <c r="X90" s="33"/>
      <c r="Y90" s="197"/>
      <c r="Z90" s="33"/>
      <c r="AA90" s="33"/>
      <c r="AB90" s="197"/>
      <c r="AC90" s="33"/>
      <c r="AD90" s="33"/>
      <c r="AE90" s="197"/>
      <c r="AF90" s="33"/>
      <c r="AG90" s="33"/>
      <c r="AH90" s="197"/>
      <c r="AI90" s="33"/>
      <c r="AJ90" s="33"/>
      <c r="AK90" s="197"/>
      <c r="AL90" s="33"/>
      <c r="AM90" s="33"/>
      <c r="AN90" s="197"/>
      <c r="AO90" s="33"/>
      <c r="AP90" s="33"/>
      <c r="AQ90" s="197"/>
      <c r="AR90" s="33"/>
      <c r="AS90" s="33"/>
      <c r="AT90" s="33"/>
      <c r="AU90" s="33"/>
    </row>
    <row r="91" spans="1:47" ht="12.95" hidden="1" customHeight="1" x14ac:dyDescent="0.2">
      <c r="A91" s="7" t="s">
        <v>360</v>
      </c>
      <c r="B91" s="8" t="s">
        <v>911</v>
      </c>
      <c r="C91" s="10" t="s">
        <v>361</v>
      </c>
      <c r="D91" s="45" t="s">
        <v>657</v>
      </c>
      <c r="E91" s="45" t="s">
        <v>657</v>
      </c>
      <c r="F91" s="45" t="s">
        <v>657</v>
      </c>
      <c r="G91" s="45" t="s">
        <v>657</v>
      </c>
      <c r="H91" s="45" t="s">
        <v>657</v>
      </c>
      <c r="I91" s="45" t="s">
        <v>657</v>
      </c>
      <c r="J91" s="197"/>
      <c r="K91" s="33"/>
      <c r="L91" s="33"/>
      <c r="M91" s="197"/>
      <c r="N91" s="33"/>
      <c r="O91" s="33"/>
      <c r="P91" s="197"/>
      <c r="Q91" s="33"/>
      <c r="R91" s="33"/>
      <c r="S91" s="197"/>
      <c r="T91" s="33"/>
      <c r="U91" s="33"/>
      <c r="V91" s="197"/>
      <c r="W91" s="33"/>
      <c r="X91" s="33"/>
      <c r="Y91" s="197"/>
      <c r="Z91" s="33"/>
      <c r="AA91" s="33"/>
      <c r="AB91" s="197"/>
      <c r="AC91" s="33"/>
      <c r="AD91" s="33"/>
      <c r="AE91" s="197"/>
      <c r="AF91" s="33"/>
      <c r="AG91" s="33"/>
      <c r="AH91" s="197"/>
      <c r="AI91" s="33"/>
      <c r="AJ91" s="33"/>
      <c r="AK91" s="197"/>
      <c r="AL91" s="33"/>
      <c r="AM91" s="33"/>
      <c r="AN91" s="197"/>
      <c r="AO91" s="33"/>
      <c r="AP91" s="33"/>
      <c r="AQ91" s="197"/>
      <c r="AR91" s="33"/>
      <c r="AS91" s="33"/>
      <c r="AT91" s="33"/>
      <c r="AU91" s="33"/>
    </row>
    <row r="92" spans="1:47" ht="12.95" customHeight="1" x14ac:dyDescent="0.2">
      <c r="A92" s="7" t="s">
        <v>278</v>
      </c>
      <c r="B92" s="8" t="s">
        <v>910</v>
      </c>
      <c r="C92" s="10" t="s">
        <v>279</v>
      </c>
      <c r="D92" s="43" t="s">
        <v>686</v>
      </c>
      <c r="E92" s="44" t="s">
        <v>724</v>
      </c>
      <c r="F92" s="45">
        <v>12</v>
      </c>
      <c r="G92" s="7">
        <v>1</v>
      </c>
      <c r="H92" s="52">
        <v>3327.55</v>
      </c>
      <c r="I92" s="37">
        <f t="shared" si="11"/>
        <v>39930.600000000006</v>
      </c>
      <c r="J92" s="198">
        <v>3327.55</v>
      </c>
      <c r="K92" s="31">
        <v>43971</v>
      </c>
      <c r="L92" s="33" t="s">
        <v>1306</v>
      </c>
      <c r="M92" s="198">
        <v>5000</v>
      </c>
      <c r="N92" s="31">
        <v>44011</v>
      </c>
      <c r="O92" s="33" t="s">
        <v>1306</v>
      </c>
      <c r="P92" s="198">
        <v>5000</v>
      </c>
      <c r="Q92" s="31">
        <v>44015</v>
      </c>
      <c r="R92" s="33" t="s">
        <v>1306</v>
      </c>
      <c r="S92" s="198">
        <v>5000</v>
      </c>
      <c r="T92" s="31">
        <v>44015</v>
      </c>
      <c r="U92" s="33" t="s">
        <v>1306</v>
      </c>
      <c r="V92" s="197"/>
      <c r="W92" s="31" t="s">
        <v>657</v>
      </c>
      <c r="X92" s="33" t="s">
        <v>1306</v>
      </c>
      <c r="Y92" s="197"/>
      <c r="Z92" s="31" t="s">
        <v>657</v>
      </c>
      <c r="AA92" s="33" t="s">
        <v>1306</v>
      </c>
      <c r="AB92" s="197"/>
      <c r="AC92" s="31" t="s">
        <v>657</v>
      </c>
      <c r="AD92" s="33" t="s">
        <v>1306</v>
      </c>
      <c r="AE92" s="197"/>
      <c r="AF92" s="31" t="s">
        <v>657</v>
      </c>
      <c r="AG92" s="33" t="s">
        <v>1306</v>
      </c>
      <c r="AH92" s="197"/>
      <c r="AI92" s="31" t="s">
        <v>657</v>
      </c>
      <c r="AJ92" s="33" t="s">
        <v>1306</v>
      </c>
      <c r="AK92" s="197"/>
      <c r="AL92" s="31" t="s">
        <v>657</v>
      </c>
      <c r="AM92" s="33" t="s">
        <v>1306</v>
      </c>
      <c r="AN92" s="197"/>
      <c r="AO92" s="31" t="s">
        <v>657</v>
      </c>
      <c r="AP92" s="33" t="s">
        <v>1306</v>
      </c>
      <c r="AQ92" s="197"/>
      <c r="AR92" s="31" t="s">
        <v>657</v>
      </c>
      <c r="AS92" s="33" t="s">
        <v>1306</v>
      </c>
      <c r="AT92" s="41">
        <f>J92+M92+P92+S92+V92+Y92+AB92+AE92+AH92+AK92+AN92+AQ92</f>
        <v>18327.55</v>
      </c>
      <c r="AU92" s="37">
        <f>I92-AT92</f>
        <v>21603.050000000007</v>
      </c>
    </row>
    <row r="93" spans="1:47" ht="12.95" hidden="1" customHeight="1" x14ac:dyDescent="0.2">
      <c r="A93" s="7" t="s">
        <v>620</v>
      </c>
      <c r="B93" s="8" t="s">
        <v>917</v>
      </c>
      <c r="C93" s="9" t="s">
        <v>621</v>
      </c>
      <c r="D93" s="45" t="s">
        <v>657</v>
      </c>
      <c r="E93" s="45" t="s">
        <v>657</v>
      </c>
      <c r="F93" s="45" t="s">
        <v>657</v>
      </c>
      <c r="G93" s="45" t="s">
        <v>657</v>
      </c>
      <c r="H93" s="45" t="s">
        <v>657</v>
      </c>
      <c r="I93" s="45" t="s">
        <v>657</v>
      </c>
      <c r="J93" s="197"/>
      <c r="K93" s="33"/>
      <c r="L93" s="33"/>
      <c r="M93" s="197"/>
      <c r="N93" s="33"/>
      <c r="O93" s="33"/>
      <c r="P93" s="197"/>
      <c r="Q93" s="33"/>
      <c r="R93" s="33"/>
      <c r="S93" s="197"/>
      <c r="T93" s="33"/>
      <c r="U93" s="33"/>
      <c r="V93" s="197"/>
      <c r="W93" s="33"/>
      <c r="X93" s="33"/>
      <c r="Y93" s="197"/>
      <c r="Z93" s="33"/>
      <c r="AA93" s="33"/>
      <c r="AB93" s="197"/>
      <c r="AC93" s="33"/>
      <c r="AD93" s="33"/>
      <c r="AE93" s="197"/>
      <c r="AF93" s="33"/>
      <c r="AG93" s="33"/>
      <c r="AH93" s="197"/>
      <c r="AI93" s="33"/>
      <c r="AJ93" s="33"/>
      <c r="AK93" s="197"/>
      <c r="AL93" s="33"/>
      <c r="AM93" s="33"/>
      <c r="AN93" s="197"/>
      <c r="AO93" s="33"/>
      <c r="AP93" s="33"/>
      <c r="AQ93" s="197"/>
      <c r="AR93" s="33"/>
      <c r="AS93" s="33"/>
      <c r="AT93" s="33"/>
      <c r="AU93" s="33"/>
    </row>
    <row r="94" spans="1:47" ht="12.95" hidden="1" customHeight="1" x14ac:dyDescent="0.2">
      <c r="A94" s="7" t="s">
        <v>981</v>
      </c>
      <c r="B94" s="8" t="s">
        <v>918</v>
      </c>
      <c r="C94" s="10" t="s">
        <v>178</v>
      </c>
      <c r="D94" s="45" t="s">
        <v>657</v>
      </c>
      <c r="E94" s="45" t="s">
        <v>657</v>
      </c>
      <c r="F94" s="45" t="s">
        <v>657</v>
      </c>
      <c r="G94" s="45" t="s">
        <v>657</v>
      </c>
      <c r="H94" s="45" t="s">
        <v>657</v>
      </c>
      <c r="I94" s="45" t="s">
        <v>657</v>
      </c>
      <c r="J94" s="197"/>
      <c r="K94" s="33"/>
      <c r="L94" s="33"/>
      <c r="M94" s="197"/>
      <c r="N94" s="33"/>
      <c r="O94" s="33"/>
      <c r="P94" s="197"/>
      <c r="Q94" s="33"/>
      <c r="R94" s="33"/>
      <c r="S94" s="197"/>
      <c r="T94" s="33"/>
      <c r="U94" s="33"/>
      <c r="V94" s="197"/>
      <c r="W94" s="33"/>
      <c r="X94" s="33"/>
      <c r="Y94" s="197"/>
      <c r="Z94" s="33"/>
      <c r="AA94" s="33"/>
      <c r="AB94" s="197"/>
      <c r="AC94" s="33"/>
      <c r="AD94" s="33"/>
      <c r="AE94" s="197"/>
      <c r="AF94" s="33"/>
      <c r="AG94" s="33"/>
      <c r="AH94" s="197"/>
      <c r="AI94" s="33"/>
      <c r="AJ94" s="33"/>
      <c r="AK94" s="197"/>
      <c r="AL94" s="33"/>
      <c r="AM94" s="33"/>
      <c r="AN94" s="197"/>
      <c r="AO94" s="33"/>
      <c r="AP94" s="33"/>
      <c r="AQ94" s="197"/>
      <c r="AR94" s="33"/>
      <c r="AS94" s="33"/>
      <c r="AT94" s="33"/>
      <c r="AU94" s="33"/>
    </row>
    <row r="95" spans="1:47" ht="12.95" hidden="1" customHeight="1" x14ac:dyDescent="0.2">
      <c r="A95" s="7" t="s">
        <v>982</v>
      </c>
      <c r="B95" s="8" t="s">
        <v>911</v>
      </c>
      <c r="C95" s="10" t="s">
        <v>330</v>
      </c>
      <c r="D95" s="45" t="s">
        <v>657</v>
      </c>
      <c r="E95" s="45" t="s">
        <v>657</v>
      </c>
      <c r="F95" s="45" t="s">
        <v>657</v>
      </c>
      <c r="G95" s="45" t="s">
        <v>657</v>
      </c>
      <c r="H95" s="45" t="s">
        <v>657</v>
      </c>
      <c r="I95" s="45" t="s">
        <v>657</v>
      </c>
      <c r="J95" s="197"/>
      <c r="K95" s="33"/>
      <c r="L95" s="33"/>
      <c r="M95" s="197"/>
      <c r="N95" s="33"/>
      <c r="O95" s="33"/>
      <c r="P95" s="197"/>
      <c r="Q95" s="33"/>
      <c r="R95" s="33"/>
      <c r="S95" s="197"/>
      <c r="T95" s="33"/>
      <c r="U95" s="33"/>
      <c r="V95" s="197"/>
      <c r="W95" s="33"/>
      <c r="X95" s="33"/>
      <c r="Y95" s="197"/>
      <c r="Z95" s="33"/>
      <c r="AA95" s="33"/>
      <c r="AB95" s="197"/>
      <c r="AC95" s="33"/>
      <c r="AD95" s="33"/>
      <c r="AE95" s="197"/>
      <c r="AF95" s="33"/>
      <c r="AG95" s="33"/>
      <c r="AH95" s="197"/>
      <c r="AI95" s="33"/>
      <c r="AJ95" s="33"/>
      <c r="AK95" s="197"/>
      <c r="AL95" s="33"/>
      <c r="AM95" s="33"/>
      <c r="AN95" s="197"/>
      <c r="AO95" s="33"/>
      <c r="AP95" s="33"/>
      <c r="AQ95" s="197"/>
      <c r="AR95" s="33"/>
      <c r="AS95" s="33"/>
      <c r="AT95" s="33"/>
      <c r="AU95" s="33"/>
    </row>
    <row r="96" spans="1:47" ht="12.95" customHeight="1" x14ac:dyDescent="0.2">
      <c r="A96" s="7" t="s">
        <v>921</v>
      </c>
      <c r="B96" s="8" t="s">
        <v>912</v>
      </c>
      <c r="C96" s="9" t="s">
        <v>368</v>
      </c>
      <c r="D96" s="43" t="s">
        <v>670</v>
      </c>
      <c r="E96" s="44" t="s">
        <v>725</v>
      </c>
      <c r="F96" s="45">
        <v>12</v>
      </c>
      <c r="G96" s="7">
        <v>1</v>
      </c>
      <c r="H96" s="52">
        <v>3327.55</v>
      </c>
      <c r="I96" s="37">
        <f t="shared" si="11"/>
        <v>39930.600000000006</v>
      </c>
      <c r="J96" s="198">
        <v>3327.55</v>
      </c>
      <c r="K96" s="31">
        <v>43971</v>
      </c>
      <c r="L96" s="33" t="s">
        <v>1306</v>
      </c>
      <c r="M96" s="198">
        <v>5000</v>
      </c>
      <c r="N96" s="31">
        <v>43971</v>
      </c>
      <c r="O96" s="33" t="s">
        <v>1306</v>
      </c>
      <c r="P96" s="198">
        <v>5000</v>
      </c>
      <c r="Q96" s="31">
        <v>44012</v>
      </c>
      <c r="R96" s="33" t="s">
        <v>1306</v>
      </c>
      <c r="S96" s="198">
        <v>5000</v>
      </c>
      <c r="T96" s="31">
        <v>44012</v>
      </c>
      <c r="U96" s="33" t="s">
        <v>1306</v>
      </c>
      <c r="V96" s="197"/>
      <c r="W96" s="31" t="s">
        <v>657</v>
      </c>
      <c r="X96" s="33" t="s">
        <v>1306</v>
      </c>
      <c r="Y96" s="197"/>
      <c r="Z96" s="31" t="s">
        <v>657</v>
      </c>
      <c r="AA96" s="33" t="s">
        <v>1306</v>
      </c>
      <c r="AB96" s="197"/>
      <c r="AC96" s="31" t="s">
        <v>657</v>
      </c>
      <c r="AD96" s="33" t="s">
        <v>1306</v>
      </c>
      <c r="AE96" s="197"/>
      <c r="AF96" s="31" t="s">
        <v>657</v>
      </c>
      <c r="AG96" s="33" t="s">
        <v>1306</v>
      </c>
      <c r="AH96" s="197"/>
      <c r="AI96" s="31" t="s">
        <v>657</v>
      </c>
      <c r="AJ96" s="33" t="s">
        <v>1306</v>
      </c>
      <c r="AK96" s="197"/>
      <c r="AL96" s="31" t="s">
        <v>657</v>
      </c>
      <c r="AM96" s="33" t="s">
        <v>1306</v>
      </c>
      <c r="AN96" s="197"/>
      <c r="AO96" s="31" t="s">
        <v>657</v>
      </c>
      <c r="AP96" s="33" t="s">
        <v>1306</v>
      </c>
      <c r="AQ96" s="197"/>
      <c r="AR96" s="31" t="s">
        <v>657</v>
      </c>
      <c r="AS96" s="33" t="s">
        <v>1306</v>
      </c>
      <c r="AT96" s="41">
        <f t="shared" ref="AT96:AT99" si="12">J96+M96+P96+S96+V96+Y96+AB96+AE96+AH96+AK96+AN96+AQ96</f>
        <v>18327.55</v>
      </c>
      <c r="AU96" s="37">
        <f t="shared" ref="AU96:AU99" si="13">I96-AT96</f>
        <v>21603.050000000007</v>
      </c>
    </row>
    <row r="97" spans="1:47" ht="12.95" customHeight="1" x14ac:dyDescent="0.2">
      <c r="A97" s="7" t="s">
        <v>371</v>
      </c>
      <c r="B97" s="8" t="s">
        <v>912</v>
      </c>
      <c r="C97" s="9" t="s">
        <v>372</v>
      </c>
      <c r="D97" s="43" t="s">
        <v>669</v>
      </c>
      <c r="E97" s="44" t="s">
        <v>726</v>
      </c>
      <c r="F97" s="45">
        <v>12</v>
      </c>
      <c r="G97" s="7">
        <v>1</v>
      </c>
      <c r="H97" s="52">
        <v>3327.55</v>
      </c>
      <c r="I97" s="37">
        <f t="shared" si="11"/>
        <v>39930.600000000006</v>
      </c>
      <c r="J97" s="198">
        <v>3327.55</v>
      </c>
      <c r="K97" s="31">
        <v>43971</v>
      </c>
      <c r="L97" s="33" t="s">
        <v>1306</v>
      </c>
      <c r="M97" s="198">
        <v>5000</v>
      </c>
      <c r="N97" s="31">
        <v>43971</v>
      </c>
      <c r="O97" s="33" t="s">
        <v>1306</v>
      </c>
      <c r="P97" s="198">
        <v>5000</v>
      </c>
      <c r="Q97" s="31">
        <v>44012</v>
      </c>
      <c r="R97" s="33" t="s">
        <v>1306</v>
      </c>
      <c r="S97" s="198">
        <v>5000</v>
      </c>
      <c r="T97" s="31">
        <v>44012</v>
      </c>
      <c r="U97" s="33" t="s">
        <v>1306</v>
      </c>
      <c r="V97" s="197"/>
      <c r="W97" s="31" t="s">
        <v>657</v>
      </c>
      <c r="X97" s="33" t="s">
        <v>1306</v>
      </c>
      <c r="Y97" s="197"/>
      <c r="Z97" s="31" t="s">
        <v>657</v>
      </c>
      <c r="AA97" s="33" t="s">
        <v>1306</v>
      </c>
      <c r="AB97" s="197"/>
      <c r="AC97" s="31" t="s">
        <v>657</v>
      </c>
      <c r="AD97" s="33" t="s">
        <v>1306</v>
      </c>
      <c r="AE97" s="197"/>
      <c r="AF97" s="31" t="s">
        <v>657</v>
      </c>
      <c r="AG97" s="33" t="s">
        <v>1306</v>
      </c>
      <c r="AH97" s="197"/>
      <c r="AI97" s="31" t="s">
        <v>657</v>
      </c>
      <c r="AJ97" s="33" t="s">
        <v>1306</v>
      </c>
      <c r="AK97" s="197"/>
      <c r="AL97" s="31" t="s">
        <v>657</v>
      </c>
      <c r="AM97" s="33" t="s">
        <v>1306</v>
      </c>
      <c r="AN97" s="197"/>
      <c r="AO97" s="31" t="s">
        <v>657</v>
      </c>
      <c r="AP97" s="33" t="s">
        <v>1306</v>
      </c>
      <c r="AQ97" s="197"/>
      <c r="AR97" s="31" t="s">
        <v>657</v>
      </c>
      <c r="AS97" s="33" t="s">
        <v>1306</v>
      </c>
      <c r="AT97" s="41">
        <f t="shared" si="12"/>
        <v>18327.55</v>
      </c>
      <c r="AU97" s="37">
        <f t="shared" si="13"/>
        <v>21603.050000000007</v>
      </c>
    </row>
    <row r="98" spans="1:47" ht="12.95" customHeight="1" x14ac:dyDescent="0.2">
      <c r="A98" s="7" t="s">
        <v>286</v>
      </c>
      <c r="B98" s="8" t="s">
        <v>912</v>
      </c>
      <c r="C98" s="10" t="s">
        <v>287</v>
      </c>
      <c r="D98" s="43" t="s">
        <v>764</v>
      </c>
      <c r="E98" s="44" t="s">
        <v>727</v>
      </c>
      <c r="F98" s="45">
        <v>12</v>
      </c>
      <c r="G98" s="7">
        <v>1</v>
      </c>
      <c r="H98" s="52">
        <v>3327.55</v>
      </c>
      <c r="I98" s="37">
        <f t="shared" si="11"/>
        <v>39930.600000000006</v>
      </c>
      <c r="J98" s="198">
        <v>3327.55</v>
      </c>
      <c r="K98" s="31">
        <v>43971</v>
      </c>
      <c r="L98" s="33" t="s">
        <v>1306</v>
      </c>
      <c r="M98" s="198">
        <v>5000</v>
      </c>
      <c r="N98" s="31">
        <v>43971</v>
      </c>
      <c r="O98" s="33" t="s">
        <v>1306</v>
      </c>
      <c r="P98" s="198">
        <v>5000</v>
      </c>
      <c r="Q98" s="31">
        <v>44012</v>
      </c>
      <c r="R98" s="33" t="s">
        <v>1306</v>
      </c>
      <c r="S98" s="198">
        <v>5000</v>
      </c>
      <c r="T98" s="31">
        <v>44012</v>
      </c>
      <c r="U98" s="33" t="s">
        <v>1306</v>
      </c>
      <c r="V98" s="197"/>
      <c r="W98" s="31" t="s">
        <v>657</v>
      </c>
      <c r="X98" s="33" t="s">
        <v>1306</v>
      </c>
      <c r="Y98" s="197"/>
      <c r="Z98" s="31" t="s">
        <v>657</v>
      </c>
      <c r="AA98" s="33" t="s">
        <v>1306</v>
      </c>
      <c r="AB98" s="197"/>
      <c r="AC98" s="31" t="s">
        <v>657</v>
      </c>
      <c r="AD98" s="33" t="s">
        <v>1306</v>
      </c>
      <c r="AE98" s="197"/>
      <c r="AF98" s="31" t="s">
        <v>657</v>
      </c>
      <c r="AG98" s="33" t="s">
        <v>1306</v>
      </c>
      <c r="AH98" s="197"/>
      <c r="AI98" s="31" t="s">
        <v>657</v>
      </c>
      <c r="AJ98" s="33" t="s">
        <v>1306</v>
      </c>
      <c r="AK98" s="197"/>
      <c r="AL98" s="31" t="s">
        <v>657</v>
      </c>
      <c r="AM98" s="33" t="s">
        <v>1306</v>
      </c>
      <c r="AN98" s="197"/>
      <c r="AO98" s="31" t="s">
        <v>657</v>
      </c>
      <c r="AP98" s="33" t="s">
        <v>1306</v>
      </c>
      <c r="AQ98" s="197"/>
      <c r="AR98" s="31" t="s">
        <v>657</v>
      </c>
      <c r="AS98" s="33" t="s">
        <v>1306</v>
      </c>
      <c r="AT98" s="41">
        <f t="shared" si="12"/>
        <v>18327.55</v>
      </c>
      <c r="AU98" s="37">
        <f t="shared" si="13"/>
        <v>21603.050000000007</v>
      </c>
    </row>
    <row r="99" spans="1:47" ht="12.95" customHeight="1" x14ac:dyDescent="0.2">
      <c r="A99" s="7" t="s">
        <v>983</v>
      </c>
      <c r="B99" s="8" t="s">
        <v>913</v>
      </c>
      <c r="C99" s="9" t="s">
        <v>561</v>
      </c>
      <c r="D99" s="46" t="s">
        <v>687</v>
      </c>
      <c r="E99" s="44" t="s">
        <v>728</v>
      </c>
      <c r="F99" s="45">
        <v>12</v>
      </c>
      <c r="G99" s="7">
        <v>1</v>
      </c>
      <c r="H99" s="52">
        <v>3327.55</v>
      </c>
      <c r="I99" s="37">
        <f t="shared" si="11"/>
        <v>39930.600000000006</v>
      </c>
      <c r="J99" s="198">
        <v>3327.55</v>
      </c>
      <c r="K99" s="31">
        <v>43971</v>
      </c>
      <c r="L99" s="33" t="s">
        <v>1306</v>
      </c>
      <c r="M99" s="198">
        <v>5000</v>
      </c>
      <c r="N99" s="31">
        <v>43971</v>
      </c>
      <c r="O99" s="33" t="s">
        <v>1306</v>
      </c>
      <c r="P99" s="198">
        <v>5000</v>
      </c>
      <c r="Q99" s="31">
        <v>44012</v>
      </c>
      <c r="R99" s="33" t="s">
        <v>1306</v>
      </c>
      <c r="S99" s="198">
        <v>5000</v>
      </c>
      <c r="T99" s="31">
        <v>44012</v>
      </c>
      <c r="U99" s="33" t="s">
        <v>1306</v>
      </c>
      <c r="V99" s="197"/>
      <c r="W99" s="31" t="s">
        <v>657</v>
      </c>
      <c r="X99" s="33" t="s">
        <v>1306</v>
      </c>
      <c r="Y99" s="197"/>
      <c r="Z99" s="31" t="s">
        <v>657</v>
      </c>
      <c r="AA99" s="33" t="s">
        <v>1306</v>
      </c>
      <c r="AB99" s="197"/>
      <c r="AC99" s="31" t="s">
        <v>657</v>
      </c>
      <c r="AD99" s="33" t="s">
        <v>1306</v>
      </c>
      <c r="AE99" s="197"/>
      <c r="AF99" s="31" t="s">
        <v>657</v>
      </c>
      <c r="AG99" s="33" t="s">
        <v>1306</v>
      </c>
      <c r="AH99" s="197"/>
      <c r="AI99" s="31" t="s">
        <v>657</v>
      </c>
      <c r="AJ99" s="33" t="s">
        <v>1306</v>
      </c>
      <c r="AK99" s="197"/>
      <c r="AL99" s="31" t="s">
        <v>657</v>
      </c>
      <c r="AM99" s="33" t="s">
        <v>1306</v>
      </c>
      <c r="AN99" s="197"/>
      <c r="AO99" s="31" t="s">
        <v>657</v>
      </c>
      <c r="AP99" s="33" t="s">
        <v>1306</v>
      </c>
      <c r="AQ99" s="197"/>
      <c r="AR99" s="31" t="s">
        <v>657</v>
      </c>
      <c r="AS99" s="33" t="s">
        <v>1306</v>
      </c>
      <c r="AT99" s="41">
        <f t="shared" si="12"/>
        <v>18327.55</v>
      </c>
      <c r="AU99" s="37">
        <f t="shared" si="13"/>
        <v>21603.050000000007</v>
      </c>
    </row>
    <row r="100" spans="1:47" ht="12.95" hidden="1" customHeight="1" x14ac:dyDescent="0.2">
      <c r="A100" s="7" t="s">
        <v>984</v>
      </c>
      <c r="B100" s="8" t="s">
        <v>913</v>
      </c>
      <c r="C100" s="10" t="s">
        <v>353</v>
      </c>
      <c r="D100" s="45" t="s">
        <v>657</v>
      </c>
      <c r="E100" s="45" t="s">
        <v>657</v>
      </c>
      <c r="F100" s="45" t="s">
        <v>657</v>
      </c>
      <c r="G100" s="45" t="s">
        <v>657</v>
      </c>
      <c r="H100" s="45" t="s">
        <v>657</v>
      </c>
      <c r="I100" s="45" t="s">
        <v>657</v>
      </c>
      <c r="J100" s="197"/>
      <c r="K100" s="33"/>
      <c r="L100" s="33"/>
      <c r="M100" s="197"/>
      <c r="N100" s="33"/>
      <c r="O100" s="33"/>
      <c r="P100" s="197"/>
      <c r="Q100" s="33"/>
      <c r="R100" s="33"/>
      <c r="S100" s="197"/>
      <c r="T100" s="33"/>
      <c r="U100" s="33"/>
      <c r="V100" s="197"/>
      <c r="W100" s="33"/>
      <c r="X100" s="33"/>
      <c r="Y100" s="197"/>
      <c r="Z100" s="33"/>
      <c r="AA100" s="33"/>
      <c r="AB100" s="197"/>
      <c r="AC100" s="33"/>
      <c r="AD100" s="33"/>
      <c r="AE100" s="197"/>
      <c r="AF100" s="33"/>
      <c r="AG100" s="33"/>
      <c r="AH100" s="197"/>
      <c r="AI100" s="33"/>
      <c r="AJ100" s="33"/>
      <c r="AK100" s="197"/>
      <c r="AL100" s="33"/>
      <c r="AM100" s="33"/>
      <c r="AN100" s="197"/>
      <c r="AO100" s="33"/>
      <c r="AP100" s="33"/>
      <c r="AQ100" s="197"/>
      <c r="AR100" s="33"/>
      <c r="AS100" s="33"/>
      <c r="AT100" s="33"/>
      <c r="AU100" s="33"/>
    </row>
    <row r="101" spans="1:47" ht="12.95" customHeight="1" x14ac:dyDescent="0.2">
      <c r="A101" s="7" t="s">
        <v>985</v>
      </c>
      <c r="B101" s="8" t="s">
        <v>912</v>
      </c>
      <c r="C101" s="9" t="s">
        <v>625</v>
      </c>
      <c r="D101" s="46" t="s">
        <v>765</v>
      </c>
      <c r="E101" s="44" t="s">
        <v>729</v>
      </c>
      <c r="F101" s="45">
        <v>12</v>
      </c>
      <c r="G101" s="7">
        <v>1</v>
      </c>
      <c r="H101" s="52">
        <v>3327.55</v>
      </c>
      <c r="I101" s="37">
        <f t="shared" si="11"/>
        <v>39930.600000000006</v>
      </c>
      <c r="J101" s="198">
        <v>3327.55</v>
      </c>
      <c r="K101" s="31">
        <v>43971</v>
      </c>
      <c r="L101" s="33" t="s">
        <v>1306</v>
      </c>
      <c r="M101" s="198">
        <v>5000</v>
      </c>
      <c r="N101" s="31">
        <v>43971</v>
      </c>
      <c r="O101" s="33" t="s">
        <v>1306</v>
      </c>
      <c r="P101" s="198">
        <v>5000</v>
      </c>
      <c r="Q101" s="31">
        <v>44012</v>
      </c>
      <c r="R101" s="33" t="s">
        <v>1306</v>
      </c>
      <c r="S101" s="198">
        <v>5000</v>
      </c>
      <c r="T101" s="31">
        <v>44012</v>
      </c>
      <c r="U101" s="33" t="s">
        <v>1306</v>
      </c>
      <c r="V101" s="197"/>
      <c r="W101" s="31" t="s">
        <v>657</v>
      </c>
      <c r="X101" s="33" t="s">
        <v>1306</v>
      </c>
      <c r="Y101" s="197"/>
      <c r="Z101" s="31" t="s">
        <v>657</v>
      </c>
      <c r="AA101" s="33" t="s">
        <v>1306</v>
      </c>
      <c r="AB101" s="197"/>
      <c r="AC101" s="31" t="s">
        <v>657</v>
      </c>
      <c r="AD101" s="33" t="s">
        <v>1306</v>
      </c>
      <c r="AE101" s="197"/>
      <c r="AF101" s="31" t="s">
        <v>657</v>
      </c>
      <c r="AG101" s="33" t="s">
        <v>1306</v>
      </c>
      <c r="AH101" s="197"/>
      <c r="AI101" s="31" t="s">
        <v>657</v>
      </c>
      <c r="AJ101" s="33" t="s">
        <v>1306</v>
      </c>
      <c r="AK101" s="197"/>
      <c r="AL101" s="31" t="s">
        <v>657</v>
      </c>
      <c r="AM101" s="33" t="s">
        <v>1306</v>
      </c>
      <c r="AN101" s="197"/>
      <c r="AO101" s="31" t="s">
        <v>657</v>
      </c>
      <c r="AP101" s="33" t="s">
        <v>1306</v>
      </c>
      <c r="AQ101" s="197"/>
      <c r="AR101" s="31" t="s">
        <v>657</v>
      </c>
      <c r="AS101" s="33" t="s">
        <v>1306</v>
      </c>
      <c r="AT101" s="41">
        <f>J101+M101+P101+S101+V101+Y101+AB101+AE101+AH101+AK101+AN101+AQ101</f>
        <v>18327.55</v>
      </c>
      <c r="AU101" s="37">
        <f>I101-AT101</f>
        <v>21603.050000000007</v>
      </c>
    </row>
    <row r="102" spans="1:47" ht="12.95" hidden="1" customHeight="1" x14ac:dyDescent="0.2">
      <c r="A102" s="7" t="s">
        <v>986</v>
      </c>
      <c r="B102" s="8" t="s">
        <v>910</v>
      </c>
      <c r="C102" s="10" t="s">
        <v>37</v>
      </c>
      <c r="D102" s="45" t="s">
        <v>657</v>
      </c>
      <c r="E102" s="45" t="s">
        <v>657</v>
      </c>
      <c r="F102" s="45" t="s">
        <v>657</v>
      </c>
      <c r="G102" s="45" t="s">
        <v>657</v>
      </c>
      <c r="H102" s="45" t="s">
        <v>657</v>
      </c>
      <c r="I102" s="45" t="s">
        <v>657</v>
      </c>
      <c r="J102" s="197"/>
      <c r="K102" s="33"/>
      <c r="L102" s="33"/>
      <c r="M102" s="197"/>
      <c r="N102" s="33"/>
      <c r="O102" s="33"/>
      <c r="P102" s="197"/>
      <c r="Q102" s="33"/>
      <c r="R102" s="33"/>
      <c r="S102" s="197"/>
      <c r="T102" s="33"/>
      <c r="U102" s="33"/>
      <c r="V102" s="197"/>
      <c r="W102" s="33"/>
      <c r="X102" s="33"/>
      <c r="Y102" s="197"/>
      <c r="Z102" s="33"/>
      <c r="AA102" s="33"/>
      <c r="AB102" s="197"/>
      <c r="AC102" s="33"/>
      <c r="AD102" s="33"/>
      <c r="AE102" s="197"/>
      <c r="AF102" s="33"/>
      <c r="AG102" s="33"/>
      <c r="AH102" s="197"/>
      <c r="AI102" s="33"/>
      <c r="AJ102" s="33"/>
      <c r="AK102" s="197"/>
      <c r="AL102" s="33"/>
      <c r="AM102" s="33"/>
      <c r="AN102" s="197"/>
      <c r="AO102" s="33"/>
      <c r="AP102" s="33"/>
      <c r="AQ102" s="197"/>
      <c r="AR102" s="33"/>
      <c r="AS102" s="33"/>
      <c r="AT102" s="33"/>
      <c r="AU102" s="33"/>
    </row>
    <row r="103" spans="1:47" ht="12.95" hidden="1" customHeight="1" x14ac:dyDescent="0.2">
      <c r="A103" s="7" t="s">
        <v>987</v>
      </c>
      <c r="B103" s="8" t="s">
        <v>909</v>
      </c>
      <c r="C103" s="10" t="s">
        <v>174</v>
      </c>
      <c r="D103" s="45" t="s">
        <v>657</v>
      </c>
      <c r="E103" s="45" t="s">
        <v>657</v>
      </c>
      <c r="F103" s="45" t="s">
        <v>657</v>
      </c>
      <c r="G103" s="45" t="s">
        <v>657</v>
      </c>
      <c r="H103" s="45" t="s">
        <v>657</v>
      </c>
      <c r="I103" s="45" t="s">
        <v>657</v>
      </c>
      <c r="J103" s="197"/>
      <c r="K103" s="33"/>
      <c r="L103" s="33"/>
      <c r="M103" s="197"/>
      <c r="N103" s="33"/>
      <c r="O103" s="33"/>
      <c r="P103" s="197"/>
      <c r="Q103" s="33"/>
      <c r="R103" s="33"/>
      <c r="S103" s="197"/>
      <c r="T103" s="33"/>
      <c r="U103" s="33"/>
      <c r="V103" s="197"/>
      <c r="W103" s="33"/>
      <c r="X103" s="33"/>
      <c r="Y103" s="197"/>
      <c r="Z103" s="33"/>
      <c r="AA103" s="33"/>
      <c r="AB103" s="197"/>
      <c r="AC103" s="33"/>
      <c r="AD103" s="33"/>
      <c r="AE103" s="197"/>
      <c r="AF103" s="33"/>
      <c r="AG103" s="33"/>
      <c r="AH103" s="197"/>
      <c r="AI103" s="33"/>
      <c r="AJ103" s="33"/>
      <c r="AK103" s="197"/>
      <c r="AL103" s="33"/>
      <c r="AM103" s="33"/>
      <c r="AN103" s="197"/>
      <c r="AO103" s="33"/>
      <c r="AP103" s="33"/>
      <c r="AQ103" s="197"/>
      <c r="AR103" s="33"/>
      <c r="AS103" s="33"/>
      <c r="AT103" s="33"/>
      <c r="AU103" s="33"/>
    </row>
    <row r="104" spans="1:47" ht="12.95" hidden="1" customHeight="1" x14ac:dyDescent="0.2">
      <c r="A104" s="7" t="s">
        <v>333</v>
      </c>
      <c r="B104" s="8" t="s">
        <v>912</v>
      </c>
      <c r="C104" s="10" t="s">
        <v>334</v>
      </c>
      <c r="D104" s="45" t="s">
        <v>657</v>
      </c>
      <c r="E104" s="45" t="s">
        <v>657</v>
      </c>
      <c r="F104" s="45" t="s">
        <v>657</v>
      </c>
      <c r="G104" s="45" t="s">
        <v>657</v>
      </c>
      <c r="H104" s="45" t="s">
        <v>657</v>
      </c>
      <c r="I104" s="45" t="s">
        <v>657</v>
      </c>
      <c r="J104" s="197"/>
      <c r="K104" s="33"/>
      <c r="L104" s="33"/>
      <c r="M104" s="197"/>
      <c r="N104" s="33"/>
      <c r="O104" s="33"/>
      <c r="P104" s="197"/>
      <c r="Q104" s="33"/>
      <c r="R104" s="33"/>
      <c r="S104" s="197"/>
      <c r="T104" s="33"/>
      <c r="U104" s="33"/>
      <c r="V104" s="197"/>
      <c r="W104" s="33"/>
      <c r="X104" s="33"/>
      <c r="Y104" s="197"/>
      <c r="Z104" s="33"/>
      <c r="AA104" s="33"/>
      <c r="AB104" s="197"/>
      <c r="AC104" s="33"/>
      <c r="AD104" s="33"/>
      <c r="AE104" s="197"/>
      <c r="AF104" s="33"/>
      <c r="AG104" s="33"/>
      <c r="AH104" s="197"/>
      <c r="AI104" s="33"/>
      <c r="AJ104" s="33"/>
      <c r="AK104" s="197"/>
      <c r="AL104" s="33"/>
      <c r="AM104" s="33"/>
      <c r="AN104" s="197"/>
      <c r="AO104" s="33"/>
      <c r="AP104" s="33"/>
      <c r="AQ104" s="197"/>
      <c r="AR104" s="33"/>
      <c r="AS104" s="33"/>
      <c r="AT104" s="33"/>
      <c r="AU104" s="33"/>
    </row>
    <row r="105" spans="1:47" ht="12.95" hidden="1" customHeight="1" x14ac:dyDescent="0.2">
      <c r="A105" s="7" t="s">
        <v>258</v>
      </c>
      <c r="B105" s="8" t="s">
        <v>918</v>
      </c>
      <c r="C105" s="10" t="s">
        <v>259</v>
      </c>
      <c r="D105" s="45" t="s">
        <v>657</v>
      </c>
      <c r="E105" s="45" t="s">
        <v>657</v>
      </c>
      <c r="F105" s="45" t="s">
        <v>657</v>
      </c>
      <c r="G105" s="45" t="s">
        <v>657</v>
      </c>
      <c r="H105" s="45" t="s">
        <v>657</v>
      </c>
      <c r="I105" s="45" t="s">
        <v>657</v>
      </c>
      <c r="J105" s="197"/>
      <c r="K105" s="33"/>
      <c r="L105" s="33"/>
      <c r="M105" s="197"/>
      <c r="N105" s="33"/>
      <c r="O105" s="33"/>
      <c r="P105" s="197"/>
      <c r="Q105" s="33"/>
      <c r="R105" s="33"/>
      <c r="S105" s="197"/>
      <c r="T105" s="33"/>
      <c r="U105" s="33"/>
      <c r="V105" s="197"/>
      <c r="W105" s="33"/>
      <c r="X105" s="33"/>
      <c r="Y105" s="197"/>
      <c r="Z105" s="33"/>
      <c r="AA105" s="33"/>
      <c r="AB105" s="197"/>
      <c r="AC105" s="33"/>
      <c r="AD105" s="33"/>
      <c r="AE105" s="197"/>
      <c r="AF105" s="33"/>
      <c r="AG105" s="33"/>
      <c r="AH105" s="197"/>
      <c r="AI105" s="33"/>
      <c r="AJ105" s="33"/>
      <c r="AK105" s="197"/>
      <c r="AL105" s="33"/>
      <c r="AM105" s="33"/>
      <c r="AN105" s="197"/>
      <c r="AO105" s="33"/>
      <c r="AP105" s="33"/>
      <c r="AQ105" s="197"/>
      <c r="AR105" s="33"/>
      <c r="AS105" s="33"/>
      <c r="AT105" s="33"/>
      <c r="AU105" s="33"/>
    </row>
    <row r="106" spans="1:47" ht="12.95" hidden="1" customHeight="1" x14ac:dyDescent="0.2">
      <c r="A106" s="7" t="s">
        <v>583</v>
      </c>
      <c r="B106" s="8" t="s">
        <v>913</v>
      </c>
      <c r="C106" s="9" t="s">
        <v>584</v>
      </c>
      <c r="D106" s="45" t="s">
        <v>657</v>
      </c>
      <c r="E106" s="45" t="s">
        <v>657</v>
      </c>
      <c r="F106" s="45" t="s">
        <v>657</v>
      </c>
      <c r="G106" s="45" t="s">
        <v>657</v>
      </c>
      <c r="H106" s="45" t="s">
        <v>657</v>
      </c>
      <c r="I106" s="45" t="s">
        <v>657</v>
      </c>
      <c r="J106" s="197"/>
      <c r="K106" s="33"/>
      <c r="L106" s="33"/>
      <c r="M106" s="197"/>
      <c r="N106" s="33"/>
      <c r="O106" s="33"/>
      <c r="P106" s="197"/>
      <c r="Q106" s="33"/>
      <c r="R106" s="33"/>
      <c r="S106" s="197"/>
      <c r="T106" s="33"/>
      <c r="U106" s="33"/>
      <c r="V106" s="197"/>
      <c r="W106" s="33"/>
      <c r="X106" s="33"/>
      <c r="Y106" s="197"/>
      <c r="Z106" s="33"/>
      <c r="AA106" s="33"/>
      <c r="AB106" s="197"/>
      <c r="AC106" s="33"/>
      <c r="AD106" s="33"/>
      <c r="AE106" s="197"/>
      <c r="AF106" s="33"/>
      <c r="AG106" s="33"/>
      <c r="AH106" s="197"/>
      <c r="AI106" s="33"/>
      <c r="AJ106" s="33"/>
      <c r="AK106" s="197"/>
      <c r="AL106" s="33"/>
      <c r="AM106" s="33"/>
      <c r="AN106" s="197"/>
      <c r="AO106" s="33"/>
      <c r="AP106" s="33"/>
      <c r="AQ106" s="197"/>
      <c r="AR106" s="33"/>
      <c r="AS106" s="33"/>
      <c r="AT106" s="33"/>
      <c r="AU106" s="33"/>
    </row>
    <row r="107" spans="1:47" ht="12.95" customHeight="1" x14ac:dyDescent="0.2">
      <c r="A107" s="7" t="s">
        <v>923</v>
      </c>
      <c r="B107" s="8" t="s">
        <v>918</v>
      </c>
      <c r="C107" s="9" t="s">
        <v>571</v>
      </c>
      <c r="D107" s="46" t="s">
        <v>688</v>
      </c>
      <c r="E107" s="44" t="s">
        <v>730</v>
      </c>
      <c r="F107" s="45">
        <v>12</v>
      </c>
      <c r="G107" s="7">
        <v>1</v>
      </c>
      <c r="H107" s="52">
        <v>3327.55</v>
      </c>
      <c r="I107" s="37">
        <f t="shared" si="11"/>
        <v>39930.600000000006</v>
      </c>
      <c r="J107" s="198">
        <v>3327.55</v>
      </c>
      <c r="K107" s="31">
        <v>43971</v>
      </c>
      <c r="L107" s="33" t="s">
        <v>1306</v>
      </c>
      <c r="M107" s="198">
        <v>5000</v>
      </c>
      <c r="N107" s="31">
        <v>43971</v>
      </c>
      <c r="O107" s="33" t="s">
        <v>1306</v>
      </c>
      <c r="P107" s="198">
        <v>5000</v>
      </c>
      <c r="Q107" s="31">
        <v>44012</v>
      </c>
      <c r="R107" s="33" t="s">
        <v>1306</v>
      </c>
      <c r="S107" s="198">
        <v>5000</v>
      </c>
      <c r="T107" s="31">
        <v>44012</v>
      </c>
      <c r="U107" s="33" t="s">
        <v>1306</v>
      </c>
      <c r="V107" s="197"/>
      <c r="W107" s="31" t="s">
        <v>657</v>
      </c>
      <c r="X107" s="33" t="s">
        <v>1306</v>
      </c>
      <c r="Y107" s="197"/>
      <c r="Z107" s="31" t="s">
        <v>657</v>
      </c>
      <c r="AA107" s="33" t="s">
        <v>1306</v>
      </c>
      <c r="AB107" s="197"/>
      <c r="AC107" s="31" t="s">
        <v>657</v>
      </c>
      <c r="AD107" s="33" t="s">
        <v>1306</v>
      </c>
      <c r="AE107" s="197"/>
      <c r="AF107" s="31" t="s">
        <v>657</v>
      </c>
      <c r="AG107" s="33" t="s">
        <v>1306</v>
      </c>
      <c r="AH107" s="197"/>
      <c r="AI107" s="31" t="s">
        <v>657</v>
      </c>
      <c r="AJ107" s="33" t="s">
        <v>1306</v>
      </c>
      <c r="AK107" s="197"/>
      <c r="AL107" s="31" t="s">
        <v>657</v>
      </c>
      <c r="AM107" s="33" t="s">
        <v>1306</v>
      </c>
      <c r="AN107" s="197"/>
      <c r="AO107" s="31" t="s">
        <v>657</v>
      </c>
      <c r="AP107" s="33" t="s">
        <v>1306</v>
      </c>
      <c r="AQ107" s="197"/>
      <c r="AR107" s="31" t="s">
        <v>657</v>
      </c>
      <c r="AS107" s="33" t="s">
        <v>1306</v>
      </c>
      <c r="AT107" s="41">
        <f t="shared" ref="AT107:AT108" si="14">J107+M107+P107+S107+V107+Y107+AB107+AE107+AH107+AK107+AN107+AQ107</f>
        <v>18327.55</v>
      </c>
      <c r="AU107" s="37">
        <f t="shared" ref="AU107:AU108" si="15">I107-AT107</f>
        <v>21603.050000000007</v>
      </c>
    </row>
    <row r="108" spans="1:47" ht="12.95" customHeight="1" x14ac:dyDescent="0.2">
      <c r="A108" s="7" t="s">
        <v>575</v>
      </c>
      <c r="B108" s="8" t="s">
        <v>915</v>
      </c>
      <c r="C108" s="9" t="s">
        <v>576</v>
      </c>
      <c r="D108" s="46" t="s">
        <v>766</v>
      </c>
      <c r="E108" s="44" t="s">
        <v>731</v>
      </c>
      <c r="F108" s="45">
        <v>12</v>
      </c>
      <c r="G108" s="7">
        <v>1</v>
      </c>
      <c r="H108" s="52">
        <v>3327.55</v>
      </c>
      <c r="I108" s="37">
        <f t="shared" si="11"/>
        <v>39930.600000000006</v>
      </c>
      <c r="J108" s="198">
        <v>3327.55</v>
      </c>
      <c r="K108" s="31">
        <v>43971</v>
      </c>
      <c r="L108" s="33" t="s">
        <v>1306</v>
      </c>
      <c r="M108" s="198">
        <v>5000</v>
      </c>
      <c r="N108" s="31">
        <v>43971</v>
      </c>
      <c r="O108" s="33" t="s">
        <v>1306</v>
      </c>
      <c r="P108" s="198">
        <v>5000</v>
      </c>
      <c r="Q108" s="31">
        <v>44012</v>
      </c>
      <c r="R108" s="33" t="s">
        <v>1306</v>
      </c>
      <c r="S108" s="198">
        <v>5000</v>
      </c>
      <c r="T108" s="31">
        <v>44012</v>
      </c>
      <c r="U108" s="33" t="s">
        <v>1306</v>
      </c>
      <c r="V108" s="197"/>
      <c r="W108" s="31" t="s">
        <v>657</v>
      </c>
      <c r="X108" s="33" t="s">
        <v>1306</v>
      </c>
      <c r="Y108" s="197"/>
      <c r="Z108" s="31" t="s">
        <v>657</v>
      </c>
      <c r="AA108" s="33" t="s">
        <v>1306</v>
      </c>
      <c r="AB108" s="197"/>
      <c r="AC108" s="31" t="s">
        <v>657</v>
      </c>
      <c r="AD108" s="33" t="s">
        <v>1306</v>
      </c>
      <c r="AE108" s="197"/>
      <c r="AF108" s="31" t="s">
        <v>657</v>
      </c>
      <c r="AG108" s="33" t="s">
        <v>1306</v>
      </c>
      <c r="AH108" s="197"/>
      <c r="AI108" s="31" t="s">
        <v>657</v>
      </c>
      <c r="AJ108" s="33" t="s">
        <v>1306</v>
      </c>
      <c r="AK108" s="197"/>
      <c r="AL108" s="31" t="s">
        <v>657</v>
      </c>
      <c r="AM108" s="33" t="s">
        <v>1306</v>
      </c>
      <c r="AN108" s="197"/>
      <c r="AO108" s="31" t="s">
        <v>657</v>
      </c>
      <c r="AP108" s="33" t="s">
        <v>1306</v>
      </c>
      <c r="AQ108" s="197"/>
      <c r="AR108" s="31" t="s">
        <v>657</v>
      </c>
      <c r="AS108" s="33" t="s">
        <v>1306</v>
      </c>
      <c r="AT108" s="41">
        <f t="shared" si="14"/>
        <v>18327.55</v>
      </c>
      <c r="AU108" s="37">
        <f t="shared" si="15"/>
        <v>21603.050000000007</v>
      </c>
    </row>
    <row r="109" spans="1:47" ht="12.95" hidden="1" customHeight="1" x14ac:dyDescent="0.2">
      <c r="A109" s="7" t="s">
        <v>488</v>
      </c>
      <c r="B109" s="8" t="s">
        <v>911</v>
      </c>
      <c r="C109" s="9" t="s">
        <v>489</v>
      </c>
      <c r="D109" s="45" t="s">
        <v>657</v>
      </c>
      <c r="E109" s="45" t="s">
        <v>657</v>
      </c>
      <c r="F109" s="45" t="s">
        <v>657</v>
      </c>
      <c r="G109" s="45" t="s">
        <v>657</v>
      </c>
      <c r="H109" s="45" t="s">
        <v>657</v>
      </c>
      <c r="I109" s="45" t="s">
        <v>657</v>
      </c>
      <c r="J109" s="197"/>
      <c r="K109" s="33"/>
      <c r="L109" s="33"/>
      <c r="M109" s="197"/>
      <c r="N109" s="33"/>
      <c r="O109" s="33"/>
      <c r="P109" s="197"/>
      <c r="Q109" s="33"/>
      <c r="R109" s="33"/>
      <c r="S109" s="197"/>
      <c r="T109" s="33"/>
      <c r="U109" s="33"/>
      <c r="V109" s="197"/>
      <c r="W109" s="33"/>
      <c r="X109" s="33"/>
      <c r="Y109" s="197"/>
      <c r="Z109" s="33"/>
      <c r="AA109" s="33"/>
      <c r="AB109" s="197"/>
      <c r="AC109" s="33"/>
      <c r="AD109" s="33"/>
      <c r="AE109" s="197"/>
      <c r="AF109" s="33"/>
      <c r="AG109" s="33"/>
      <c r="AH109" s="197"/>
      <c r="AI109" s="33"/>
      <c r="AJ109" s="33"/>
      <c r="AK109" s="197"/>
      <c r="AL109" s="33"/>
      <c r="AM109" s="33"/>
      <c r="AN109" s="197"/>
      <c r="AO109" s="33"/>
      <c r="AP109" s="33"/>
      <c r="AQ109" s="197"/>
      <c r="AR109" s="33"/>
      <c r="AS109" s="33"/>
      <c r="AT109" s="33"/>
      <c r="AU109" s="33"/>
    </row>
    <row r="110" spans="1:47" ht="12.95" customHeight="1" x14ac:dyDescent="0.2">
      <c r="A110" s="7" t="s">
        <v>282</v>
      </c>
      <c r="B110" s="8" t="s">
        <v>920</v>
      </c>
      <c r="C110" s="10" t="s">
        <v>283</v>
      </c>
      <c r="D110" s="43" t="s">
        <v>689</v>
      </c>
      <c r="E110" s="44" t="s">
        <v>732</v>
      </c>
      <c r="F110" s="45">
        <v>12</v>
      </c>
      <c r="G110" s="7">
        <v>1</v>
      </c>
      <c r="H110" s="52">
        <v>3327.55</v>
      </c>
      <c r="I110" s="37">
        <f t="shared" si="11"/>
        <v>39930.600000000006</v>
      </c>
      <c r="J110" s="198">
        <v>3327.55</v>
      </c>
      <c r="K110" s="31">
        <v>44011</v>
      </c>
      <c r="L110" s="33" t="s">
        <v>1306</v>
      </c>
      <c r="M110" s="198">
        <v>5000</v>
      </c>
      <c r="N110" s="31">
        <v>44012</v>
      </c>
      <c r="O110" s="33" t="s">
        <v>1306</v>
      </c>
      <c r="P110" s="198">
        <v>5000</v>
      </c>
      <c r="Q110" s="31">
        <v>44012</v>
      </c>
      <c r="R110" s="33" t="s">
        <v>1306</v>
      </c>
      <c r="S110" s="198">
        <v>5000</v>
      </c>
      <c r="T110" s="31">
        <v>44012</v>
      </c>
      <c r="U110" s="33" t="s">
        <v>1306</v>
      </c>
      <c r="V110" s="198">
        <v>5000</v>
      </c>
      <c r="W110" s="31">
        <v>44012</v>
      </c>
      <c r="X110" s="33" t="s">
        <v>1306</v>
      </c>
      <c r="Y110" s="197"/>
      <c r="Z110" s="31" t="s">
        <v>657</v>
      </c>
      <c r="AA110" s="33" t="s">
        <v>1306</v>
      </c>
      <c r="AB110" s="197"/>
      <c r="AC110" s="31" t="s">
        <v>657</v>
      </c>
      <c r="AD110" s="33" t="s">
        <v>1306</v>
      </c>
      <c r="AE110" s="197"/>
      <c r="AF110" s="31" t="s">
        <v>657</v>
      </c>
      <c r="AG110" s="33" t="s">
        <v>1306</v>
      </c>
      <c r="AH110" s="197"/>
      <c r="AI110" s="31" t="s">
        <v>657</v>
      </c>
      <c r="AJ110" s="33" t="s">
        <v>1306</v>
      </c>
      <c r="AK110" s="197"/>
      <c r="AL110" s="31" t="s">
        <v>657</v>
      </c>
      <c r="AM110" s="33" t="s">
        <v>1306</v>
      </c>
      <c r="AN110" s="197"/>
      <c r="AO110" s="31" t="s">
        <v>657</v>
      </c>
      <c r="AP110" s="33" t="s">
        <v>1306</v>
      </c>
      <c r="AQ110" s="197"/>
      <c r="AR110" s="31" t="s">
        <v>657</v>
      </c>
      <c r="AS110" s="33" t="s">
        <v>1306</v>
      </c>
      <c r="AT110" s="41">
        <f>J110+M110+P110+S110+V110+Y110+AB110+AE110+AH110+AK110+AN110+AQ110</f>
        <v>23327.55</v>
      </c>
      <c r="AU110" s="37">
        <f>I110-AT110</f>
        <v>16603.050000000007</v>
      </c>
    </row>
    <row r="111" spans="1:47" ht="12.95" hidden="1" customHeight="1" x14ac:dyDescent="0.2">
      <c r="A111" s="7" t="s">
        <v>118</v>
      </c>
      <c r="B111" s="8" t="s">
        <v>914</v>
      </c>
      <c r="C111" s="10" t="s">
        <v>119</v>
      </c>
      <c r="D111" s="45" t="s">
        <v>657</v>
      </c>
      <c r="E111" s="45" t="s">
        <v>657</v>
      </c>
      <c r="F111" s="45" t="s">
        <v>657</v>
      </c>
      <c r="G111" s="45" t="s">
        <v>657</v>
      </c>
      <c r="H111" s="45" t="s">
        <v>657</v>
      </c>
      <c r="I111" s="45" t="s">
        <v>657</v>
      </c>
      <c r="J111" s="197"/>
      <c r="K111" s="33"/>
      <c r="L111" s="33"/>
      <c r="M111" s="197"/>
      <c r="N111" s="33"/>
      <c r="O111" s="33"/>
      <c r="P111" s="197"/>
      <c r="Q111" s="33"/>
      <c r="R111" s="33"/>
      <c r="S111" s="197"/>
      <c r="T111" s="33"/>
      <c r="U111" s="33"/>
      <c r="V111" s="197"/>
      <c r="W111" s="33"/>
      <c r="X111" s="33"/>
      <c r="Y111" s="197"/>
      <c r="Z111" s="33"/>
      <c r="AA111" s="33"/>
      <c r="AB111" s="197"/>
      <c r="AC111" s="33"/>
      <c r="AD111" s="33"/>
      <c r="AE111" s="197"/>
      <c r="AF111" s="33"/>
      <c r="AG111" s="33"/>
      <c r="AH111" s="197"/>
      <c r="AI111" s="33"/>
      <c r="AJ111" s="33"/>
      <c r="AK111" s="197"/>
      <c r="AL111" s="33"/>
      <c r="AM111" s="33"/>
      <c r="AN111" s="197"/>
      <c r="AO111" s="33"/>
      <c r="AP111" s="33"/>
      <c r="AQ111" s="197"/>
      <c r="AR111" s="33"/>
      <c r="AS111" s="33"/>
      <c r="AT111" s="33"/>
      <c r="AU111" s="33"/>
    </row>
    <row r="112" spans="1:47" ht="12.95" hidden="1" customHeight="1" x14ac:dyDescent="0.2">
      <c r="A112" s="7" t="s">
        <v>59</v>
      </c>
      <c r="B112" s="8" t="s">
        <v>906</v>
      </c>
      <c r="C112" s="10" t="s">
        <v>60</v>
      </c>
      <c r="D112" s="45" t="s">
        <v>657</v>
      </c>
      <c r="E112" s="45" t="s">
        <v>657</v>
      </c>
      <c r="F112" s="45" t="s">
        <v>657</v>
      </c>
      <c r="G112" s="45" t="s">
        <v>657</v>
      </c>
      <c r="H112" s="45" t="s">
        <v>657</v>
      </c>
      <c r="I112" s="45" t="s">
        <v>657</v>
      </c>
      <c r="J112" s="197"/>
      <c r="K112" s="33"/>
      <c r="L112" s="33"/>
      <c r="M112" s="197"/>
      <c r="N112" s="33"/>
      <c r="O112" s="33"/>
      <c r="P112" s="197"/>
      <c r="Q112" s="33"/>
      <c r="R112" s="33"/>
      <c r="S112" s="197"/>
      <c r="T112" s="33"/>
      <c r="U112" s="33"/>
      <c r="V112" s="197"/>
      <c r="W112" s="33"/>
      <c r="X112" s="33"/>
      <c r="Y112" s="197"/>
      <c r="Z112" s="33"/>
      <c r="AA112" s="33"/>
      <c r="AB112" s="197"/>
      <c r="AC112" s="33"/>
      <c r="AD112" s="33"/>
      <c r="AE112" s="197"/>
      <c r="AF112" s="33"/>
      <c r="AG112" s="33"/>
      <c r="AH112" s="197"/>
      <c r="AI112" s="33"/>
      <c r="AJ112" s="33"/>
      <c r="AK112" s="197"/>
      <c r="AL112" s="33"/>
      <c r="AM112" s="33"/>
      <c r="AN112" s="197"/>
      <c r="AO112" s="33"/>
      <c r="AP112" s="33"/>
      <c r="AQ112" s="197"/>
      <c r="AR112" s="33"/>
      <c r="AS112" s="33"/>
      <c r="AT112" s="33"/>
      <c r="AU112" s="33"/>
    </row>
    <row r="113" spans="1:47" ht="12.95" hidden="1" customHeight="1" x14ac:dyDescent="0.2">
      <c r="A113" s="7" t="s">
        <v>1013</v>
      </c>
      <c r="B113" s="8" t="s">
        <v>913</v>
      </c>
      <c r="C113" s="9" t="s">
        <v>632</v>
      </c>
      <c r="D113" s="45" t="s">
        <v>657</v>
      </c>
      <c r="E113" s="45" t="s">
        <v>657</v>
      </c>
      <c r="F113" s="45" t="s">
        <v>657</v>
      </c>
      <c r="G113" s="45" t="s">
        <v>657</v>
      </c>
      <c r="H113" s="45" t="s">
        <v>657</v>
      </c>
      <c r="I113" s="45" t="s">
        <v>657</v>
      </c>
      <c r="J113" s="197"/>
      <c r="K113" s="33"/>
      <c r="L113" s="33"/>
      <c r="M113" s="197"/>
      <c r="N113" s="33"/>
      <c r="O113" s="33"/>
      <c r="P113" s="197"/>
      <c r="Q113" s="33"/>
      <c r="R113" s="33"/>
      <c r="S113" s="197"/>
      <c r="T113" s="33"/>
      <c r="U113" s="33"/>
      <c r="V113" s="197"/>
      <c r="W113" s="33"/>
      <c r="X113" s="33"/>
      <c r="Y113" s="197"/>
      <c r="Z113" s="33"/>
      <c r="AA113" s="33"/>
      <c r="AB113" s="197"/>
      <c r="AC113" s="33"/>
      <c r="AD113" s="33"/>
      <c r="AE113" s="197"/>
      <c r="AF113" s="33"/>
      <c r="AG113" s="33"/>
      <c r="AH113" s="197"/>
      <c r="AI113" s="33"/>
      <c r="AJ113" s="33"/>
      <c r="AK113" s="197"/>
      <c r="AL113" s="33"/>
      <c r="AM113" s="33"/>
      <c r="AN113" s="197"/>
      <c r="AO113" s="33"/>
      <c r="AP113" s="33"/>
      <c r="AQ113" s="197"/>
      <c r="AR113" s="33"/>
      <c r="AS113" s="33"/>
      <c r="AT113" s="33"/>
      <c r="AU113" s="33"/>
    </row>
    <row r="114" spans="1:47" ht="12.95" hidden="1" customHeight="1" x14ac:dyDescent="0.2">
      <c r="A114" s="7" t="s">
        <v>520</v>
      </c>
      <c r="B114" s="8" t="s">
        <v>906</v>
      </c>
      <c r="C114" s="9" t="s">
        <v>521</v>
      </c>
      <c r="D114" s="45" t="s">
        <v>657</v>
      </c>
      <c r="E114" s="45" t="s">
        <v>657</v>
      </c>
      <c r="F114" s="45" t="s">
        <v>657</v>
      </c>
      <c r="G114" s="45" t="s">
        <v>657</v>
      </c>
      <c r="H114" s="45" t="s">
        <v>657</v>
      </c>
      <c r="I114" s="45" t="s">
        <v>657</v>
      </c>
      <c r="J114" s="197"/>
      <c r="K114" s="33"/>
      <c r="L114" s="33"/>
      <c r="M114" s="197"/>
      <c r="N114" s="33"/>
      <c r="O114" s="33"/>
      <c r="P114" s="197"/>
      <c r="Q114" s="33"/>
      <c r="R114" s="33"/>
      <c r="S114" s="197"/>
      <c r="T114" s="33"/>
      <c r="U114" s="33"/>
      <c r="V114" s="197"/>
      <c r="W114" s="33"/>
      <c r="X114" s="33"/>
      <c r="Y114" s="197"/>
      <c r="Z114" s="33"/>
      <c r="AA114" s="33"/>
      <c r="AB114" s="197"/>
      <c r="AC114" s="33"/>
      <c r="AD114" s="33"/>
      <c r="AE114" s="197"/>
      <c r="AF114" s="33"/>
      <c r="AG114" s="33"/>
      <c r="AH114" s="197"/>
      <c r="AI114" s="33"/>
      <c r="AJ114" s="33"/>
      <c r="AK114" s="197"/>
      <c r="AL114" s="33"/>
      <c r="AM114" s="33"/>
      <c r="AN114" s="197"/>
      <c r="AO114" s="33"/>
      <c r="AP114" s="33"/>
      <c r="AQ114" s="197"/>
      <c r="AR114" s="33"/>
      <c r="AS114" s="33"/>
      <c r="AT114" s="33"/>
      <c r="AU114" s="33"/>
    </row>
    <row r="115" spans="1:47" ht="12.95" hidden="1" customHeight="1" x14ac:dyDescent="0.2">
      <c r="A115" s="7" t="s">
        <v>134</v>
      </c>
      <c r="B115" s="8" t="s">
        <v>918</v>
      </c>
      <c r="C115" s="10" t="s">
        <v>135</v>
      </c>
      <c r="D115" s="45" t="s">
        <v>657</v>
      </c>
      <c r="E115" s="45" t="s">
        <v>657</v>
      </c>
      <c r="F115" s="45" t="s">
        <v>657</v>
      </c>
      <c r="G115" s="45" t="s">
        <v>657</v>
      </c>
      <c r="H115" s="45" t="s">
        <v>657</v>
      </c>
      <c r="I115" s="45" t="s">
        <v>657</v>
      </c>
      <c r="J115" s="197"/>
      <c r="K115" s="33"/>
      <c r="L115" s="33"/>
      <c r="M115" s="197"/>
      <c r="N115" s="33"/>
      <c r="O115" s="33"/>
      <c r="P115" s="197"/>
      <c r="Q115" s="33"/>
      <c r="R115" s="33"/>
      <c r="S115" s="197"/>
      <c r="T115" s="33"/>
      <c r="U115" s="33"/>
      <c r="V115" s="197"/>
      <c r="W115" s="33"/>
      <c r="X115" s="33"/>
      <c r="Y115" s="197"/>
      <c r="Z115" s="33"/>
      <c r="AA115" s="33"/>
      <c r="AB115" s="197"/>
      <c r="AC115" s="33"/>
      <c r="AD115" s="33"/>
      <c r="AE115" s="197"/>
      <c r="AF115" s="33"/>
      <c r="AG115" s="33"/>
      <c r="AH115" s="197"/>
      <c r="AI115" s="33"/>
      <c r="AJ115" s="33"/>
      <c r="AK115" s="197"/>
      <c r="AL115" s="33"/>
      <c r="AM115" s="33"/>
      <c r="AN115" s="197"/>
      <c r="AO115" s="33"/>
      <c r="AP115" s="33"/>
      <c r="AQ115" s="197"/>
      <c r="AR115" s="33"/>
      <c r="AS115" s="33"/>
      <c r="AT115" s="33"/>
      <c r="AU115" s="33"/>
    </row>
    <row r="116" spans="1:47" ht="12.95" customHeight="1" x14ac:dyDescent="0.2">
      <c r="A116" s="7" t="s">
        <v>181</v>
      </c>
      <c r="B116" s="8" t="s">
        <v>909</v>
      </c>
      <c r="C116" s="10" t="s">
        <v>182</v>
      </c>
      <c r="D116" s="43" t="s">
        <v>662</v>
      </c>
      <c r="E116" s="44" t="s">
        <v>756</v>
      </c>
      <c r="F116" s="45">
        <v>12</v>
      </c>
      <c r="G116" s="7">
        <v>1</v>
      </c>
      <c r="H116" s="52">
        <v>3327.55</v>
      </c>
      <c r="I116" s="37">
        <f t="shared" si="11"/>
        <v>39930.600000000006</v>
      </c>
      <c r="J116" s="198">
        <v>3327.55</v>
      </c>
      <c r="K116" s="31">
        <v>43971</v>
      </c>
      <c r="L116" s="33" t="s">
        <v>1306</v>
      </c>
      <c r="M116" s="198">
        <v>5000</v>
      </c>
      <c r="N116" s="31">
        <v>43971</v>
      </c>
      <c r="O116" s="33" t="s">
        <v>1306</v>
      </c>
      <c r="P116" s="198">
        <v>5000</v>
      </c>
      <c r="Q116" s="31">
        <v>44012</v>
      </c>
      <c r="R116" s="33" t="s">
        <v>1306</v>
      </c>
      <c r="S116" s="198">
        <v>5000</v>
      </c>
      <c r="T116" s="31">
        <v>44012</v>
      </c>
      <c r="U116" s="33" t="s">
        <v>1306</v>
      </c>
      <c r="V116" s="197"/>
      <c r="W116" s="31" t="s">
        <v>657</v>
      </c>
      <c r="X116" s="33" t="s">
        <v>1306</v>
      </c>
      <c r="Y116" s="197"/>
      <c r="Z116" s="31" t="s">
        <v>657</v>
      </c>
      <c r="AA116" s="33" t="s">
        <v>1306</v>
      </c>
      <c r="AB116" s="197"/>
      <c r="AC116" s="31" t="s">
        <v>657</v>
      </c>
      <c r="AD116" s="33" t="s">
        <v>1306</v>
      </c>
      <c r="AE116" s="197"/>
      <c r="AF116" s="31" t="s">
        <v>657</v>
      </c>
      <c r="AG116" s="33" t="s">
        <v>1306</v>
      </c>
      <c r="AH116" s="197"/>
      <c r="AI116" s="31" t="s">
        <v>657</v>
      </c>
      <c r="AJ116" s="33" t="s">
        <v>1306</v>
      </c>
      <c r="AK116" s="197"/>
      <c r="AL116" s="31" t="s">
        <v>657</v>
      </c>
      <c r="AM116" s="33" t="s">
        <v>1306</v>
      </c>
      <c r="AN116" s="197"/>
      <c r="AO116" s="31" t="s">
        <v>657</v>
      </c>
      <c r="AP116" s="33" t="s">
        <v>1306</v>
      </c>
      <c r="AQ116" s="197"/>
      <c r="AR116" s="31" t="s">
        <v>657</v>
      </c>
      <c r="AS116" s="33" t="s">
        <v>1306</v>
      </c>
      <c r="AT116" s="41">
        <f>J116+M116+P116+S116+V116+Y116+AB116+AE116+AH116+AK116+AN116+AQ116</f>
        <v>18327.55</v>
      </c>
      <c r="AU116" s="37">
        <f>I116-AT116</f>
        <v>21603.050000000007</v>
      </c>
    </row>
    <row r="117" spans="1:47" ht="12.95" hidden="1" customHeight="1" x14ac:dyDescent="0.2">
      <c r="A117" s="7" t="s">
        <v>603</v>
      </c>
      <c r="B117" s="8" t="s">
        <v>914</v>
      </c>
      <c r="C117" s="9" t="s">
        <v>604</v>
      </c>
      <c r="D117" s="45" t="s">
        <v>657</v>
      </c>
      <c r="E117" s="45" t="s">
        <v>657</v>
      </c>
      <c r="F117" s="45" t="s">
        <v>657</v>
      </c>
      <c r="G117" s="45" t="s">
        <v>657</v>
      </c>
      <c r="H117" s="45" t="s">
        <v>657</v>
      </c>
      <c r="I117" s="45" t="s">
        <v>657</v>
      </c>
      <c r="J117" s="197"/>
      <c r="K117" s="33"/>
      <c r="L117" s="33"/>
      <c r="M117" s="197"/>
      <c r="N117" s="33"/>
      <c r="O117" s="33"/>
      <c r="P117" s="197"/>
      <c r="Q117" s="33"/>
      <c r="R117" s="33"/>
      <c r="S117" s="197"/>
      <c r="T117" s="33"/>
      <c r="U117" s="33"/>
      <c r="V117" s="197"/>
      <c r="W117" s="33"/>
      <c r="X117" s="33"/>
      <c r="Y117" s="197"/>
      <c r="Z117" s="33"/>
      <c r="AA117" s="33"/>
      <c r="AB117" s="197"/>
      <c r="AC117" s="33"/>
      <c r="AD117" s="33"/>
      <c r="AE117" s="197"/>
      <c r="AF117" s="33"/>
      <c r="AG117" s="33"/>
      <c r="AH117" s="197"/>
      <c r="AI117" s="33"/>
      <c r="AJ117" s="33"/>
      <c r="AK117" s="197"/>
      <c r="AL117" s="33"/>
      <c r="AM117" s="33"/>
      <c r="AN117" s="197"/>
      <c r="AO117" s="33"/>
      <c r="AP117" s="33"/>
      <c r="AQ117" s="197"/>
      <c r="AR117" s="33"/>
      <c r="AS117" s="33"/>
      <c r="AT117" s="33"/>
      <c r="AU117" s="33"/>
    </row>
    <row r="118" spans="1:47" ht="12.95" hidden="1" customHeight="1" x14ac:dyDescent="0.2">
      <c r="A118" s="7" t="s">
        <v>231</v>
      </c>
      <c r="B118" s="8" t="s">
        <v>911</v>
      </c>
      <c r="C118" s="10" t="s">
        <v>232</v>
      </c>
      <c r="D118" s="45" t="s">
        <v>657</v>
      </c>
      <c r="E118" s="45" t="s">
        <v>657</v>
      </c>
      <c r="F118" s="45" t="s">
        <v>657</v>
      </c>
      <c r="G118" s="45" t="s">
        <v>657</v>
      </c>
      <c r="H118" s="45" t="s">
        <v>657</v>
      </c>
      <c r="I118" s="45" t="s">
        <v>657</v>
      </c>
      <c r="J118" s="197"/>
      <c r="K118" s="33"/>
      <c r="L118" s="33"/>
      <c r="M118" s="197"/>
      <c r="N118" s="33"/>
      <c r="O118" s="33"/>
      <c r="P118" s="197"/>
      <c r="Q118" s="33"/>
      <c r="R118" s="33"/>
      <c r="S118" s="197"/>
      <c r="T118" s="33"/>
      <c r="U118" s="33"/>
      <c r="V118" s="197"/>
      <c r="W118" s="33"/>
      <c r="X118" s="33"/>
      <c r="Y118" s="197"/>
      <c r="Z118" s="33"/>
      <c r="AA118" s="33"/>
      <c r="AB118" s="197"/>
      <c r="AC118" s="33"/>
      <c r="AD118" s="33"/>
      <c r="AE118" s="197"/>
      <c r="AF118" s="33"/>
      <c r="AG118" s="33"/>
      <c r="AH118" s="197"/>
      <c r="AI118" s="33"/>
      <c r="AJ118" s="33"/>
      <c r="AK118" s="197"/>
      <c r="AL118" s="33"/>
      <c r="AM118" s="33"/>
      <c r="AN118" s="197"/>
      <c r="AO118" s="33"/>
      <c r="AP118" s="33"/>
      <c r="AQ118" s="197"/>
      <c r="AR118" s="33"/>
      <c r="AS118" s="33"/>
      <c r="AT118" s="33"/>
      <c r="AU118" s="33"/>
    </row>
    <row r="119" spans="1:47" ht="12.95" customHeight="1" x14ac:dyDescent="0.2">
      <c r="A119" s="7" t="s">
        <v>345</v>
      </c>
      <c r="B119" s="8" t="s">
        <v>912</v>
      </c>
      <c r="C119" s="10" t="s">
        <v>346</v>
      </c>
      <c r="D119" s="43" t="s">
        <v>767</v>
      </c>
      <c r="E119" s="44" t="s">
        <v>733</v>
      </c>
      <c r="F119" s="45">
        <v>12</v>
      </c>
      <c r="G119" s="7">
        <v>1</v>
      </c>
      <c r="H119" s="52">
        <v>3327.55</v>
      </c>
      <c r="I119" s="37">
        <f t="shared" si="11"/>
        <v>39930.600000000006</v>
      </c>
      <c r="J119" s="198">
        <v>3327.55</v>
      </c>
      <c r="K119" s="31">
        <v>43971</v>
      </c>
      <c r="L119" s="33" t="s">
        <v>1306</v>
      </c>
      <c r="M119" s="198">
        <v>5000</v>
      </c>
      <c r="N119" s="31">
        <v>43971</v>
      </c>
      <c r="O119" s="33" t="s">
        <v>1306</v>
      </c>
      <c r="P119" s="198">
        <v>5000</v>
      </c>
      <c r="Q119" s="31">
        <v>44012</v>
      </c>
      <c r="R119" s="33" t="s">
        <v>1306</v>
      </c>
      <c r="S119" s="198">
        <v>5000</v>
      </c>
      <c r="T119" s="31">
        <v>44012</v>
      </c>
      <c r="U119" s="33" t="s">
        <v>1306</v>
      </c>
      <c r="V119" s="197"/>
      <c r="W119" s="31" t="s">
        <v>657</v>
      </c>
      <c r="X119" s="33" t="s">
        <v>1306</v>
      </c>
      <c r="Y119" s="197"/>
      <c r="Z119" s="31" t="s">
        <v>657</v>
      </c>
      <c r="AA119" s="33" t="s">
        <v>1306</v>
      </c>
      <c r="AB119" s="197"/>
      <c r="AC119" s="31" t="s">
        <v>657</v>
      </c>
      <c r="AD119" s="33" t="s">
        <v>1306</v>
      </c>
      <c r="AE119" s="197"/>
      <c r="AF119" s="31" t="s">
        <v>657</v>
      </c>
      <c r="AG119" s="33" t="s">
        <v>1306</v>
      </c>
      <c r="AH119" s="197"/>
      <c r="AI119" s="31" t="s">
        <v>657</v>
      </c>
      <c r="AJ119" s="33" t="s">
        <v>1306</v>
      </c>
      <c r="AK119" s="197"/>
      <c r="AL119" s="31" t="s">
        <v>657</v>
      </c>
      <c r="AM119" s="33" t="s">
        <v>1306</v>
      </c>
      <c r="AN119" s="197"/>
      <c r="AO119" s="31" t="s">
        <v>657</v>
      </c>
      <c r="AP119" s="33" t="s">
        <v>1306</v>
      </c>
      <c r="AQ119" s="197"/>
      <c r="AR119" s="31" t="s">
        <v>657</v>
      </c>
      <c r="AS119" s="33" t="s">
        <v>1306</v>
      </c>
      <c r="AT119" s="41">
        <f>J119+M119+P119+S119+V119+Y119+AB119+AE119+AH119+AK119+AN119+AQ119</f>
        <v>18327.55</v>
      </c>
      <c r="AU119" s="37">
        <f>I119-AT119</f>
        <v>21603.050000000007</v>
      </c>
    </row>
    <row r="120" spans="1:47" ht="12.95" hidden="1" customHeight="1" x14ac:dyDescent="0.2">
      <c r="A120" s="7" t="s">
        <v>290</v>
      </c>
      <c r="B120" s="8" t="s">
        <v>910</v>
      </c>
      <c r="C120" s="10" t="s">
        <v>291</v>
      </c>
      <c r="D120" s="45" t="s">
        <v>657</v>
      </c>
      <c r="E120" s="45" t="s">
        <v>657</v>
      </c>
      <c r="F120" s="45" t="s">
        <v>657</v>
      </c>
      <c r="G120" s="45" t="s">
        <v>657</v>
      </c>
      <c r="H120" s="45" t="s">
        <v>657</v>
      </c>
      <c r="I120" s="45" t="s">
        <v>657</v>
      </c>
      <c r="J120" s="197"/>
      <c r="K120" s="33"/>
      <c r="L120" s="33"/>
      <c r="M120" s="197"/>
      <c r="N120" s="33"/>
      <c r="O120" s="33"/>
      <c r="P120" s="197"/>
      <c r="Q120" s="33"/>
      <c r="R120" s="33"/>
      <c r="S120" s="197"/>
      <c r="T120" s="33"/>
      <c r="U120" s="33"/>
      <c r="V120" s="197"/>
      <c r="W120" s="33"/>
      <c r="X120" s="33"/>
      <c r="Y120" s="197"/>
      <c r="Z120" s="33"/>
      <c r="AA120" s="33"/>
      <c r="AB120" s="197"/>
      <c r="AC120" s="33"/>
      <c r="AD120" s="33"/>
      <c r="AE120" s="197"/>
      <c r="AF120" s="33"/>
      <c r="AG120" s="33"/>
      <c r="AH120" s="197"/>
      <c r="AI120" s="33"/>
      <c r="AJ120" s="33"/>
      <c r="AK120" s="197"/>
      <c r="AL120" s="33"/>
      <c r="AM120" s="33"/>
      <c r="AN120" s="197"/>
      <c r="AO120" s="33"/>
      <c r="AP120" s="33"/>
      <c r="AQ120" s="197"/>
      <c r="AR120" s="33"/>
      <c r="AS120" s="33"/>
      <c r="AT120" s="33"/>
      <c r="AU120" s="33"/>
    </row>
    <row r="121" spans="1:47" ht="12.95" customHeight="1" x14ac:dyDescent="0.2">
      <c r="A121" s="7" t="s">
        <v>608</v>
      </c>
      <c r="B121" s="8" t="s">
        <v>912</v>
      </c>
      <c r="C121" s="9" t="s">
        <v>609</v>
      </c>
      <c r="D121" s="46" t="s">
        <v>768</v>
      </c>
      <c r="E121" s="44" t="s">
        <v>742</v>
      </c>
      <c r="F121" s="45">
        <v>12</v>
      </c>
      <c r="G121" s="7">
        <v>1</v>
      </c>
      <c r="H121" s="52">
        <v>3327.55</v>
      </c>
      <c r="I121" s="37">
        <f t="shared" si="11"/>
        <v>39930.600000000006</v>
      </c>
      <c r="J121" s="198">
        <v>3327.55</v>
      </c>
      <c r="K121" s="31">
        <v>43971</v>
      </c>
      <c r="L121" s="33" t="s">
        <v>1306</v>
      </c>
      <c r="M121" s="198">
        <v>5000</v>
      </c>
      <c r="N121" s="31">
        <v>43971</v>
      </c>
      <c r="O121" s="33" t="s">
        <v>1306</v>
      </c>
      <c r="P121" s="198">
        <v>5000</v>
      </c>
      <c r="Q121" s="31">
        <v>44012</v>
      </c>
      <c r="R121" s="33" t="s">
        <v>1306</v>
      </c>
      <c r="S121" s="198">
        <v>5000</v>
      </c>
      <c r="T121" s="31">
        <v>44012</v>
      </c>
      <c r="U121" s="33" t="s">
        <v>1306</v>
      </c>
      <c r="V121" s="197"/>
      <c r="W121" s="31" t="s">
        <v>657</v>
      </c>
      <c r="X121" s="33" t="s">
        <v>1306</v>
      </c>
      <c r="Y121" s="197"/>
      <c r="Z121" s="31" t="s">
        <v>657</v>
      </c>
      <c r="AA121" s="33" t="s">
        <v>1306</v>
      </c>
      <c r="AB121" s="197"/>
      <c r="AC121" s="31" t="s">
        <v>657</v>
      </c>
      <c r="AD121" s="33" t="s">
        <v>1306</v>
      </c>
      <c r="AE121" s="197"/>
      <c r="AF121" s="31" t="s">
        <v>657</v>
      </c>
      <c r="AG121" s="33" t="s">
        <v>1306</v>
      </c>
      <c r="AH121" s="197"/>
      <c r="AI121" s="31" t="s">
        <v>657</v>
      </c>
      <c r="AJ121" s="33" t="s">
        <v>1306</v>
      </c>
      <c r="AK121" s="197"/>
      <c r="AL121" s="31" t="s">
        <v>657</v>
      </c>
      <c r="AM121" s="33" t="s">
        <v>1306</v>
      </c>
      <c r="AN121" s="197"/>
      <c r="AO121" s="31" t="s">
        <v>657</v>
      </c>
      <c r="AP121" s="33" t="s">
        <v>1306</v>
      </c>
      <c r="AQ121" s="197"/>
      <c r="AR121" s="31" t="s">
        <v>657</v>
      </c>
      <c r="AS121" s="33" t="s">
        <v>1306</v>
      </c>
      <c r="AT121" s="41">
        <f>J121+M121+P121+S121+V121+Y121+AB121+AE121+AH121+AK121+AN121+AQ121</f>
        <v>18327.55</v>
      </c>
      <c r="AU121" s="37">
        <f>I121-AT121</f>
        <v>21603.050000000007</v>
      </c>
    </row>
    <row r="122" spans="1:47" ht="12.95" hidden="1" customHeight="1" x14ac:dyDescent="0.2">
      <c r="A122" s="7" t="s">
        <v>219</v>
      </c>
      <c r="B122" s="8" t="s">
        <v>920</v>
      </c>
      <c r="C122" s="10" t="s">
        <v>220</v>
      </c>
      <c r="D122" s="45" t="s">
        <v>657</v>
      </c>
      <c r="E122" s="45" t="s">
        <v>657</v>
      </c>
      <c r="F122" s="45" t="s">
        <v>657</v>
      </c>
      <c r="G122" s="45" t="s">
        <v>657</v>
      </c>
      <c r="H122" s="45" t="s">
        <v>657</v>
      </c>
      <c r="I122" s="45" t="s">
        <v>657</v>
      </c>
      <c r="J122" s="197"/>
      <c r="K122" s="33"/>
      <c r="L122" s="33"/>
      <c r="M122" s="197"/>
      <c r="N122" s="33"/>
      <c r="O122" s="33"/>
      <c r="P122" s="197"/>
      <c r="Q122" s="33"/>
      <c r="R122" s="33"/>
      <c r="S122" s="197"/>
      <c r="T122" s="33"/>
      <c r="U122" s="33"/>
      <c r="V122" s="197"/>
      <c r="W122" s="33"/>
      <c r="X122" s="33"/>
      <c r="Y122" s="197"/>
      <c r="Z122" s="33"/>
      <c r="AA122" s="33"/>
      <c r="AB122" s="197"/>
      <c r="AC122" s="33"/>
      <c r="AD122" s="33"/>
      <c r="AE122" s="197"/>
      <c r="AF122" s="33"/>
      <c r="AG122" s="33"/>
      <c r="AH122" s="197"/>
      <c r="AI122" s="33"/>
      <c r="AJ122" s="33"/>
      <c r="AK122" s="197"/>
      <c r="AL122" s="33"/>
      <c r="AM122" s="33"/>
      <c r="AN122" s="197"/>
      <c r="AO122" s="33"/>
      <c r="AP122" s="33"/>
      <c r="AQ122" s="197"/>
      <c r="AR122" s="33"/>
      <c r="AS122" s="33"/>
      <c r="AT122" s="33"/>
      <c r="AU122" s="33"/>
    </row>
    <row r="123" spans="1:47" ht="12.95" hidden="1" customHeight="1" x14ac:dyDescent="0.2">
      <c r="A123" s="7" t="s">
        <v>532</v>
      </c>
      <c r="B123" s="8" t="s">
        <v>918</v>
      </c>
      <c r="C123" s="9" t="s">
        <v>533</v>
      </c>
      <c r="D123" s="45" t="s">
        <v>657</v>
      </c>
      <c r="E123" s="45" t="s">
        <v>657</v>
      </c>
      <c r="F123" s="45" t="s">
        <v>657</v>
      </c>
      <c r="G123" s="45" t="s">
        <v>657</v>
      </c>
      <c r="H123" s="45" t="s">
        <v>657</v>
      </c>
      <c r="I123" s="45" t="s">
        <v>657</v>
      </c>
      <c r="J123" s="197"/>
      <c r="K123" s="33"/>
      <c r="L123" s="33"/>
      <c r="M123" s="197"/>
      <c r="N123" s="33"/>
      <c r="O123" s="33"/>
      <c r="P123" s="197"/>
      <c r="Q123" s="33"/>
      <c r="R123" s="33"/>
      <c r="S123" s="197"/>
      <c r="T123" s="33"/>
      <c r="U123" s="33"/>
      <c r="V123" s="197"/>
      <c r="W123" s="33"/>
      <c r="X123" s="33"/>
      <c r="Y123" s="197"/>
      <c r="Z123" s="33"/>
      <c r="AA123" s="33"/>
      <c r="AB123" s="197"/>
      <c r="AC123" s="33"/>
      <c r="AD123" s="33"/>
      <c r="AE123" s="197"/>
      <c r="AF123" s="33"/>
      <c r="AG123" s="33"/>
      <c r="AH123" s="197"/>
      <c r="AI123" s="33"/>
      <c r="AJ123" s="33"/>
      <c r="AK123" s="197"/>
      <c r="AL123" s="33"/>
      <c r="AM123" s="33"/>
      <c r="AN123" s="197"/>
      <c r="AO123" s="33"/>
      <c r="AP123" s="33"/>
      <c r="AQ123" s="197"/>
      <c r="AR123" s="33"/>
      <c r="AS123" s="33"/>
      <c r="AT123" s="33"/>
      <c r="AU123" s="33"/>
    </row>
    <row r="124" spans="1:47" ht="12.95" hidden="1" customHeight="1" x14ac:dyDescent="0.2">
      <c r="A124" s="7" t="s">
        <v>925</v>
      </c>
      <c r="B124" s="8" t="s">
        <v>913</v>
      </c>
      <c r="C124" s="9" t="s">
        <v>566</v>
      </c>
      <c r="D124" s="45" t="s">
        <v>657</v>
      </c>
      <c r="E124" s="45" t="s">
        <v>657</v>
      </c>
      <c r="F124" s="45" t="s">
        <v>657</v>
      </c>
      <c r="G124" s="45" t="s">
        <v>657</v>
      </c>
      <c r="H124" s="45" t="s">
        <v>657</v>
      </c>
      <c r="I124" s="45" t="s">
        <v>657</v>
      </c>
      <c r="J124" s="197"/>
      <c r="K124" s="33"/>
      <c r="L124" s="33"/>
      <c r="M124" s="197"/>
      <c r="N124" s="33"/>
      <c r="O124" s="33"/>
      <c r="P124" s="197"/>
      <c r="Q124" s="33"/>
      <c r="R124" s="33"/>
      <c r="S124" s="197"/>
      <c r="T124" s="33"/>
      <c r="U124" s="33"/>
      <c r="V124" s="197"/>
      <c r="W124" s="33"/>
      <c r="X124" s="33"/>
      <c r="Y124" s="197"/>
      <c r="Z124" s="33"/>
      <c r="AA124" s="33"/>
      <c r="AB124" s="197"/>
      <c r="AC124" s="33"/>
      <c r="AD124" s="33"/>
      <c r="AE124" s="197"/>
      <c r="AF124" s="33"/>
      <c r="AG124" s="33"/>
      <c r="AH124" s="197"/>
      <c r="AI124" s="33"/>
      <c r="AJ124" s="33"/>
      <c r="AK124" s="197"/>
      <c r="AL124" s="33"/>
      <c r="AM124" s="33"/>
      <c r="AN124" s="197"/>
      <c r="AO124" s="33"/>
      <c r="AP124" s="33"/>
      <c r="AQ124" s="197"/>
      <c r="AR124" s="33"/>
      <c r="AS124" s="33"/>
      <c r="AT124" s="33"/>
      <c r="AU124" s="33"/>
    </row>
    <row r="125" spans="1:47" ht="12.95" hidden="1" customHeight="1" x14ac:dyDescent="0.2">
      <c r="A125" s="7" t="s">
        <v>169</v>
      </c>
      <c r="B125" s="8" t="s">
        <v>906</v>
      </c>
      <c r="C125" s="10" t="s">
        <v>170</v>
      </c>
      <c r="D125" s="45" t="s">
        <v>657</v>
      </c>
      <c r="E125" s="45" t="s">
        <v>657</v>
      </c>
      <c r="F125" s="45" t="s">
        <v>657</v>
      </c>
      <c r="G125" s="45" t="s">
        <v>657</v>
      </c>
      <c r="H125" s="45" t="s">
        <v>657</v>
      </c>
      <c r="I125" s="45" t="s">
        <v>657</v>
      </c>
      <c r="J125" s="197"/>
      <c r="K125" s="33"/>
      <c r="L125" s="33"/>
      <c r="M125" s="197"/>
      <c r="N125" s="33"/>
      <c r="O125" s="33"/>
      <c r="P125" s="197"/>
      <c r="Q125" s="33"/>
      <c r="R125" s="33"/>
      <c r="S125" s="197"/>
      <c r="T125" s="33"/>
      <c r="U125" s="33"/>
      <c r="V125" s="197"/>
      <c r="W125" s="33"/>
      <c r="X125" s="33"/>
      <c r="Y125" s="197"/>
      <c r="Z125" s="33"/>
      <c r="AA125" s="33"/>
      <c r="AB125" s="197"/>
      <c r="AC125" s="33"/>
      <c r="AD125" s="33"/>
      <c r="AE125" s="197"/>
      <c r="AF125" s="33"/>
      <c r="AG125" s="33"/>
      <c r="AH125" s="197"/>
      <c r="AI125" s="33"/>
      <c r="AJ125" s="33"/>
      <c r="AK125" s="197"/>
      <c r="AL125" s="33"/>
      <c r="AM125" s="33"/>
      <c r="AN125" s="197"/>
      <c r="AO125" s="33"/>
      <c r="AP125" s="33"/>
      <c r="AQ125" s="197"/>
      <c r="AR125" s="33"/>
      <c r="AS125" s="33"/>
      <c r="AT125" s="33"/>
      <c r="AU125" s="33"/>
    </row>
    <row r="126" spans="1:47" ht="12.95" hidden="1" customHeight="1" x14ac:dyDescent="0.2">
      <c r="A126" s="7" t="s">
        <v>926</v>
      </c>
      <c r="B126" s="8" t="s">
        <v>912</v>
      </c>
      <c r="C126" s="9" t="s">
        <v>630</v>
      </c>
      <c r="D126" s="45" t="s">
        <v>657</v>
      </c>
      <c r="E126" s="45" t="s">
        <v>657</v>
      </c>
      <c r="F126" s="45" t="s">
        <v>657</v>
      </c>
      <c r="G126" s="45" t="s">
        <v>657</v>
      </c>
      <c r="H126" s="45" t="s">
        <v>657</v>
      </c>
      <c r="I126" s="45" t="s">
        <v>657</v>
      </c>
      <c r="J126" s="197"/>
      <c r="K126" s="33"/>
      <c r="L126" s="33"/>
      <c r="M126" s="197"/>
      <c r="N126" s="33"/>
      <c r="O126" s="33"/>
      <c r="P126" s="197"/>
      <c r="Q126" s="33"/>
      <c r="R126" s="33"/>
      <c r="S126" s="197"/>
      <c r="T126" s="33"/>
      <c r="U126" s="33"/>
      <c r="V126" s="197"/>
      <c r="W126" s="33"/>
      <c r="X126" s="33"/>
      <c r="Y126" s="197"/>
      <c r="Z126" s="33"/>
      <c r="AA126" s="33"/>
      <c r="AB126" s="197"/>
      <c r="AC126" s="33"/>
      <c r="AD126" s="33"/>
      <c r="AE126" s="197"/>
      <c r="AF126" s="33"/>
      <c r="AG126" s="33"/>
      <c r="AH126" s="197"/>
      <c r="AI126" s="33"/>
      <c r="AJ126" s="33"/>
      <c r="AK126" s="197"/>
      <c r="AL126" s="33"/>
      <c r="AM126" s="33"/>
      <c r="AN126" s="197"/>
      <c r="AO126" s="33"/>
      <c r="AP126" s="33"/>
      <c r="AQ126" s="197"/>
      <c r="AR126" s="33"/>
      <c r="AS126" s="33"/>
      <c r="AT126" s="33"/>
      <c r="AU126" s="33"/>
    </row>
    <row r="127" spans="1:47" ht="12.95" hidden="1" customHeight="1" x14ac:dyDescent="0.2">
      <c r="A127" s="7" t="s">
        <v>5</v>
      </c>
      <c r="B127" s="8" t="s">
        <v>910</v>
      </c>
      <c r="C127" s="10" t="s">
        <v>6</v>
      </c>
      <c r="D127" s="45" t="s">
        <v>657</v>
      </c>
      <c r="E127" s="45" t="s">
        <v>657</v>
      </c>
      <c r="F127" s="45" t="s">
        <v>657</v>
      </c>
      <c r="G127" s="45" t="s">
        <v>657</v>
      </c>
      <c r="H127" s="45" t="s">
        <v>657</v>
      </c>
      <c r="I127" s="45" t="s">
        <v>657</v>
      </c>
      <c r="J127" s="197"/>
      <c r="K127" s="33"/>
      <c r="L127" s="33"/>
      <c r="M127" s="197"/>
      <c r="N127" s="33"/>
      <c r="O127" s="33"/>
      <c r="P127" s="197"/>
      <c r="Q127" s="33"/>
      <c r="R127" s="33"/>
      <c r="S127" s="197"/>
      <c r="T127" s="33"/>
      <c r="U127" s="33"/>
      <c r="V127" s="197"/>
      <c r="W127" s="33"/>
      <c r="X127" s="33"/>
      <c r="Y127" s="197"/>
      <c r="Z127" s="33"/>
      <c r="AA127" s="33"/>
      <c r="AB127" s="197"/>
      <c r="AC127" s="33"/>
      <c r="AD127" s="33"/>
      <c r="AE127" s="197"/>
      <c r="AF127" s="33"/>
      <c r="AG127" s="33"/>
      <c r="AH127" s="197"/>
      <c r="AI127" s="33"/>
      <c r="AJ127" s="33"/>
      <c r="AK127" s="197"/>
      <c r="AL127" s="33"/>
      <c r="AM127" s="33"/>
      <c r="AN127" s="197"/>
      <c r="AO127" s="33"/>
      <c r="AP127" s="33"/>
      <c r="AQ127" s="197"/>
      <c r="AR127" s="33"/>
      <c r="AS127" s="33"/>
      <c r="AT127" s="33"/>
      <c r="AU127" s="33"/>
    </row>
    <row r="128" spans="1:47" ht="12.95" hidden="1" customHeight="1" x14ac:dyDescent="0.2">
      <c r="A128" s="7" t="s">
        <v>568</v>
      </c>
      <c r="B128" s="8" t="s">
        <v>917</v>
      </c>
      <c r="C128" s="9" t="s">
        <v>569</v>
      </c>
      <c r="D128" s="45" t="s">
        <v>657</v>
      </c>
      <c r="E128" s="45" t="s">
        <v>657</v>
      </c>
      <c r="F128" s="45" t="s">
        <v>657</v>
      </c>
      <c r="G128" s="45" t="s">
        <v>657</v>
      </c>
      <c r="H128" s="45" t="s">
        <v>657</v>
      </c>
      <c r="I128" s="45" t="s">
        <v>657</v>
      </c>
      <c r="J128" s="197"/>
      <c r="K128" s="33"/>
      <c r="L128" s="33"/>
      <c r="M128" s="197"/>
      <c r="N128" s="33"/>
      <c r="O128" s="33"/>
      <c r="P128" s="197"/>
      <c r="Q128" s="33"/>
      <c r="R128" s="33"/>
      <c r="S128" s="197"/>
      <c r="T128" s="33"/>
      <c r="U128" s="33"/>
      <c r="V128" s="197"/>
      <c r="W128" s="33"/>
      <c r="X128" s="33"/>
      <c r="Y128" s="197"/>
      <c r="Z128" s="33"/>
      <c r="AA128" s="33"/>
      <c r="AB128" s="197"/>
      <c r="AC128" s="33"/>
      <c r="AD128" s="33"/>
      <c r="AE128" s="197"/>
      <c r="AF128" s="33"/>
      <c r="AG128" s="33"/>
      <c r="AH128" s="197"/>
      <c r="AI128" s="33"/>
      <c r="AJ128" s="33"/>
      <c r="AK128" s="197"/>
      <c r="AL128" s="33"/>
      <c r="AM128" s="33"/>
      <c r="AN128" s="197"/>
      <c r="AO128" s="33"/>
      <c r="AP128" s="33"/>
      <c r="AQ128" s="197"/>
      <c r="AR128" s="33"/>
      <c r="AS128" s="33"/>
      <c r="AT128" s="33"/>
      <c r="AU128" s="33"/>
    </row>
    <row r="129" spans="1:47" ht="12.95" hidden="1" customHeight="1" x14ac:dyDescent="0.2">
      <c r="A129" s="7" t="s">
        <v>310</v>
      </c>
      <c r="B129" s="8" t="s">
        <v>909</v>
      </c>
      <c r="C129" s="10" t="s">
        <v>311</v>
      </c>
      <c r="D129" s="45" t="s">
        <v>657</v>
      </c>
      <c r="E129" s="45" t="s">
        <v>657</v>
      </c>
      <c r="F129" s="45" t="s">
        <v>657</v>
      </c>
      <c r="G129" s="45" t="s">
        <v>657</v>
      </c>
      <c r="H129" s="45" t="s">
        <v>657</v>
      </c>
      <c r="I129" s="45" t="s">
        <v>657</v>
      </c>
      <c r="J129" s="197"/>
      <c r="K129" s="33"/>
      <c r="L129" s="33"/>
      <c r="M129" s="197"/>
      <c r="N129" s="33"/>
      <c r="O129" s="33"/>
      <c r="P129" s="197"/>
      <c r="Q129" s="33"/>
      <c r="R129" s="33"/>
      <c r="S129" s="197"/>
      <c r="T129" s="33"/>
      <c r="U129" s="33"/>
      <c r="V129" s="197"/>
      <c r="W129" s="33"/>
      <c r="X129" s="33"/>
      <c r="Y129" s="197"/>
      <c r="Z129" s="33"/>
      <c r="AA129" s="33"/>
      <c r="AB129" s="197"/>
      <c r="AC129" s="33"/>
      <c r="AD129" s="33"/>
      <c r="AE129" s="197"/>
      <c r="AF129" s="33"/>
      <c r="AG129" s="33"/>
      <c r="AH129" s="197"/>
      <c r="AI129" s="33"/>
      <c r="AJ129" s="33"/>
      <c r="AK129" s="197"/>
      <c r="AL129" s="33"/>
      <c r="AM129" s="33"/>
      <c r="AN129" s="197"/>
      <c r="AO129" s="33"/>
      <c r="AP129" s="33"/>
      <c r="AQ129" s="197"/>
      <c r="AR129" s="33"/>
      <c r="AS129" s="33"/>
      <c r="AT129" s="33"/>
      <c r="AU129" s="33"/>
    </row>
    <row r="130" spans="1:47" ht="12.95" customHeight="1" x14ac:dyDescent="0.2">
      <c r="A130" s="7" t="s">
        <v>188</v>
      </c>
      <c r="B130" s="8" t="s">
        <v>910</v>
      </c>
      <c r="C130" s="10" t="s">
        <v>189</v>
      </c>
      <c r="D130" s="43" t="s">
        <v>690</v>
      </c>
      <c r="E130" s="44" t="s">
        <v>734</v>
      </c>
      <c r="F130" s="45">
        <v>12</v>
      </c>
      <c r="G130" s="7">
        <v>1</v>
      </c>
      <c r="H130" s="52">
        <v>3327.55</v>
      </c>
      <c r="I130" s="37">
        <f t="shared" si="11"/>
        <v>39930.600000000006</v>
      </c>
      <c r="J130" s="198">
        <v>3327.55</v>
      </c>
      <c r="K130" s="31">
        <v>43971</v>
      </c>
      <c r="L130" s="33" t="s">
        <v>1306</v>
      </c>
      <c r="M130" s="198">
        <v>5000</v>
      </c>
      <c r="N130" s="31">
        <v>43971</v>
      </c>
      <c r="O130" s="33" t="s">
        <v>1306</v>
      </c>
      <c r="P130" s="198">
        <v>5000</v>
      </c>
      <c r="Q130" s="31">
        <v>44012</v>
      </c>
      <c r="R130" s="33" t="s">
        <v>1306</v>
      </c>
      <c r="S130" s="198">
        <v>5000</v>
      </c>
      <c r="T130" s="31">
        <v>44012</v>
      </c>
      <c r="U130" s="33" t="s">
        <v>1306</v>
      </c>
      <c r="V130" s="197"/>
      <c r="W130" s="31" t="s">
        <v>657</v>
      </c>
      <c r="X130" s="33" t="s">
        <v>1306</v>
      </c>
      <c r="Y130" s="197"/>
      <c r="Z130" s="31" t="s">
        <v>657</v>
      </c>
      <c r="AA130" s="33" t="s">
        <v>1306</v>
      </c>
      <c r="AB130" s="197"/>
      <c r="AC130" s="31" t="s">
        <v>657</v>
      </c>
      <c r="AD130" s="33" t="s">
        <v>1306</v>
      </c>
      <c r="AE130" s="197"/>
      <c r="AF130" s="31" t="s">
        <v>657</v>
      </c>
      <c r="AG130" s="33" t="s">
        <v>1306</v>
      </c>
      <c r="AH130" s="197"/>
      <c r="AI130" s="31" t="s">
        <v>657</v>
      </c>
      <c r="AJ130" s="33" t="s">
        <v>1306</v>
      </c>
      <c r="AK130" s="197"/>
      <c r="AL130" s="31" t="s">
        <v>657</v>
      </c>
      <c r="AM130" s="33" t="s">
        <v>1306</v>
      </c>
      <c r="AN130" s="197"/>
      <c r="AO130" s="31" t="s">
        <v>657</v>
      </c>
      <c r="AP130" s="33" t="s">
        <v>1306</v>
      </c>
      <c r="AQ130" s="197"/>
      <c r="AR130" s="31" t="s">
        <v>657</v>
      </c>
      <c r="AS130" s="33" t="s">
        <v>1306</v>
      </c>
      <c r="AT130" s="41">
        <f>J130+M130+P130+S130+V130+Y130+AB130+AE130+AH130+AK130+AN130+AQ130</f>
        <v>18327.55</v>
      </c>
      <c r="AU130" s="37">
        <f>I130-AT130</f>
        <v>21603.050000000007</v>
      </c>
    </row>
    <row r="131" spans="1:47" ht="12.95" hidden="1" customHeight="1" x14ac:dyDescent="0.2">
      <c r="A131" s="7" t="s">
        <v>157</v>
      </c>
      <c r="B131" s="8" t="s">
        <v>910</v>
      </c>
      <c r="C131" s="10" t="s">
        <v>158</v>
      </c>
      <c r="D131" s="45" t="s">
        <v>657</v>
      </c>
      <c r="E131" s="45" t="s">
        <v>657</v>
      </c>
      <c r="F131" s="45" t="s">
        <v>657</v>
      </c>
      <c r="G131" s="45" t="s">
        <v>657</v>
      </c>
      <c r="H131" s="45" t="s">
        <v>657</v>
      </c>
      <c r="I131" s="45" t="s">
        <v>657</v>
      </c>
      <c r="J131" s="197"/>
      <c r="K131" s="33"/>
      <c r="L131" s="33"/>
      <c r="M131" s="197"/>
      <c r="N131" s="33"/>
      <c r="O131" s="33"/>
      <c r="P131" s="197"/>
      <c r="Q131" s="33"/>
      <c r="R131" s="33"/>
      <c r="S131" s="197"/>
      <c r="T131" s="33"/>
      <c r="U131" s="33"/>
      <c r="V131" s="197"/>
      <c r="W131" s="33"/>
      <c r="X131" s="33"/>
      <c r="Y131" s="197"/>
      <c r="Z131" s="33"/>
      <c r="AA131" s="33"/>
      <c r="AB131" s="197"/>
      <c r="AC131" s="33"/>
      <c r="AD131" s="33"/>
      <c r="AE131" s="197"/>
      <c r="AF131" s="33"/>
      <c r="AG131" s="33"/>
      <c r="AH131" s="197"/>
      <c r="AI131" s="33"/>
      <c r="AJ131" s="33"/>
      <c r="AK131" s="197"/>
      <c r="AL131" s="33"/>
      <c r="AM131" s="33"/>
      <c r="AN131" s="197"/>
      <c r="AO131" s="33"/>
      <c r="AP131" s="33"/>
      <c r="AQ131" s="197"/>
      <c r="AR131" s="33"/>
      <c r="AS131" s="33"/>
      <c r="AT131" s="33"/>
      <c r="AU131" s="33"/>
    </row>
    <row r="132" spans="1:47" ht="12.95" hidden="1" customHeight="1" x14ac:dyDescent="0.2">
      <c r="A132" s="7" t="s">
        <v>419</v>
      </c>
      <c r="B132" s="8" t="s">
        <v>911</v>
      </c>
      <c r="C132" s="9" t="s">
        <v>420</v>
      </c>
      <c r="D132" s="45" t="s">
        <v>657</v>
      </c>
      <c r="E132" s="45" t="s">
        <v>657</v>
      </c>
      <c r="F132" s="45" t="s">
        <v>657</v>
      </c>
      <c r="G132" s="45" t="s">
        <v>657</v>
      </c>
      <c r="H132" s="45" t="s">
        <v>657</v>
      </c>
      <c r="I132" s="45" t="s">
        <v>657</v>
      </c>
      <c r="J132" s="197"/>
      <c r="K132" s="33"/>
      <c r="L132" s="33"/>
      <c r="M132" s="197"/>
      <c r="N132" s="33"/>
      <c r="O132" s="33"/>
      <c r="P132" s="197"/>
      <c r="Q132" s="33"/>
      <c r="R132" s="33"/>
      <c r="S132" s="197"/>
      <c r="T132" s="33"/>
      <c r="U132" s="33"/>
      <c r="V132" s="197"/>
      <c r="W132" s="33"/>
      <c r="X132" s="33"/>
      <c r="Y132" s="197"/>
      <c r="Z132" s="33"/>
      <c r="AA132" s="33"/>
      <c r="AB132" s="197"/>
      <c r="AC132" s="33"/>
      <c r="AD132" s="33"/>
      <c r="AE132" s="197"/>
      <c r="AF132" s="33"/>
      <c r="AG132" s="33"/>
      <c r="AH132" s="197"/>
      <c r="AI132" s="33"/>
      <c r="AJ132" s="33"/>
      <c r="AK132" s="197"/>
      <c r="AL132" s="33"/>
      <c r="AM132" s="33"/>
      <c r="AN132" s="197"/>
      <c r="AO132" s="33"/>
      <c r="AP132" s="33"/>
      <c r="AQ132" s="197"/>
      <c r="AR132" s="33"/>
      <c r="AS132" s="33"/>
      <c r="AT132" s="33"/>
      <c r="AU132" s="33"/>
    </row>
    <row r="133" spans="1:47" ht="12.95" hidden="1" customHeight="1" x14ac:dyDescent="0.2">
      <c r="A133" s="7" t="s">
        <v>243</v>
      </c>
      <c r="B133" s="8" t="s">
        <v>911</v>
      </c>
      <c r="C133" s="10" t="s">
        <v>244</v>
      </c>
      <c r="D133" s="45" t="s">
        <v>657</v>
      </c>
      <c r="E133" s="45" t="s">
        <v>657</v>
      </c>
      <c r="F133" s="45" t="s">
        <v>657</v>
      </c>
      <c r="G133" s="45" t="s">
        <v>657</v>
      </c>
      <c r="H133" s="45" t="s">
        <v>657</v>
      </c>
      <c r="I133" s="45" t="s">
        <v>657</v>
      </c>
      <c r="J133" s="197"/>
      <c r="K133" s="33"/>
      <c r="L133" s="33"/>
      <c r="M133" s="197"/>
      <c r="N133" s="33"/>
      <c r="O133" s="33"/>
      <c r="P133" s="197"/>
      <c r="Q133" s="33"/>
      <c r="R133" s="33"/>
      <c r="S133" s="197"/>
      <c r="T133" s="33"/>
      <c r="U133" s="33"/>
      <c r="V133" s="197"/>
      <c r="W133" s="33"/>
      <c r="X133" s="33"/>
      <c r="Y133" s="197"/>
      <c r="Z133" s="33"/>
      <c r="AA133" s="33"/>
      <c r="AB133" s="197"/>
      <c r="AC133" s="33"/>
      <c r="AD133" s="33"/>
      <c r="AE133" s="197"/>
      <c r="AF133" s="33"/>
      <c r="AG133" s="33"/>
      <c r="AH133" s="197"/>
      <c r="AI133" s="33"/>
      <c r="AJ133" s="33"/>
      <c r="AK133" s="197"/>
      <c r="AL133" s="33"/>
      <c r="AM133" s="33"/>
      <c r="AN133" s="197"/>
      <c r="AO133" s="33"/>
      <c r="AP133" s="33"/>
      <c r="AQ133" s="197"/>
      <c r="AR133" s="33"/>
      <c r="AS133" s="33"/>
      <c r="AT133" s="33"/>
      <c r="AU133" s="33"/>
    </row>
    <row r="134" spans="1:47" ht="12.95" customHeight="1" x14ac:dyDescent="0.2">
      <c r="A134" s="7" t="s">
        <v>70</v>
      </c>
      <c r="B134" s="8" t="s">
        <v>907</v>
      </c>
      <c r="C134" s="10" t="s">
        <v>71</v>
      </c>
      <c r="D134" s="43" t="s">
        <v>769</v>
      </c>
      <c r="E134" s="47" t="s">
        <v>735</v>
      </c>
      <c r="F134" s="45">
        <v>12</v>
      </c>
      <c r="G134" s="7">
        <v>1</v>
      </c>
      <c r="H134" s="52">
        <v>3327.55</v>
      </c>
      <c r="I134" s="37">
        <f t="shared" ref="I134:I184" si="16">F134*H134</f>
        <v>39930.600000000006</v>
      </c>
      <c r="J134" s="198">
        <v>3327.55</v>
      </c>
      <c r="K134" s="31">
        <v>43971</v>
      </c>
      <c r="L134" s="33" t="s">
        <v>1306</v>
      </c>
      <c r="M134" s="198">
        <v>5000</v>
      </c>
      <c r="N134" s="31">
        <v>43971</v>
      </c>
      <c r="O134" s="33" t="s">
        <v>1306</v>
      </c>
      <c r="P134" s="198">
        <v>5000</v>
      </c>
      <c r="Q134" s="31">
        <v>44012</v>
      </c>
      <c r="R134" s="33" t="s">
        <v>1306</v>
      </c>
      <c r="S134" s="198">
        <v>5000</v>
      </c>
      <c r="T134" s="31">
        <v>44012</v>
      </c>
      <c r="U134" s="33" t="s">
        <v>1306</v>
      </c>
      <c r="V134" s="197"/>
      <c r="W134" s="31" t="s">
        <v>657</v>
      </c>
      <c r="X134" s="33" t="s">
        <v>1306</v>
      </c>
      <c r="Y134" s="197"/>
      <c r="Z134" s="31" t="s">
        <v>657</v>
      </c>
      <c r="AA134" s="33" t="s">
        <v>1306</v>
      </c>
      <c r="AB134" s="197"/>
      <c r="AC134" s="31" t="s">
        <v>657</v>
      </c>
      <c r="AD134" s="33" t="s">
        <v>1306</v>
      </c>
      <c r="AE134" s="197"/>
      <c r="AF134" s="31" t="s">
        <v>657</v>
      </c>
      <c r="AG134" s="33" t="s">
        <v>1306</v>
      </c>
      <c r="AH134" s="197"/>
      <c r="AI134" s="31" t="s">
        <v>657</v>
      </c>
      <c r="AJ134" s="33" t="s">
        <v>1306</v>
      </c>
      <c r="AK134" s="197"/>
      <c r="AL134" s="31" t="s">
        <v>657</v>
      </c>
      <c r="AM134" s="33" t="s">
        <v>1306</v>
      </c>
      <c r="AN134" s="197"/>
      <c r="AO134" s="31" t="s">
        <v>657</v>
      </c>
      <c r="AP134" s="33" t="s">
        <v>1306</v>
      </c>
      <c r="AQ134" s="197"/>
      <c r="AR134" s="31" t="s">
        <v>657</v>
      </c>
      <c r="AS134" s="33" t="s">
        <v>1306</v>
      </c>
      <c r="AT134" s="41">
        <f>J134+M134+P134+S134+V134+Y134+AB134+AE134+AH134+AK134+AN134+AQ134</f>
        <v>18327.55</v>
      </c>
      <c r="AU134" s="37">
        <f>I134-AT134</f>
        <v>21603.050000000007</v>
      </c>
    </row>
    <row r="135" spans="1:47" ht="12.95" hidden="1" customHeight="1" x14ac:dyDescent="0.2">
      <c r="A135" s="7" t="s">
        <v>24</v>
      </c>
      <c r="B135" s="8" t="s">
        <v>906</v>
      </c>
      <c r="C135" s="10" t="s">
        <v>25</v>
      </c>
      <c r="D135" s="45" t="s">
        <v>657</v>
      </c>
      <c r="E135" s="45" t="s">
        <v>657</v>
      </c>
      <c r="F135" s="45" t="s">
        <v>657</v>
      </c>
      <c r="G135" s="45" t="s">
        <v>657</v>
      </c>
      <c r="H135" s="45" t="s">
        <v>657</v>
      </c>
      <c r="I135" s="45" t="s">
        <v>657</v>
      </c>
      <c r="J135" s="197"/>
      <c r="K135" s="33"/>
      <c r="L135" s="33"/>
      <c r="M135" s="197"/>
      <c r="N135" s="33"/>
      <c r="O135" s="33"/>
      <c r="P135" s="197"/>
      <c r="Q135" s="33"/>
      <c r="R135" s="33"/>
      <c r="S135" s="197"/>
      <c r="T135" s="33"/>
      <c r="U135" s="33"/>
      <c r="V135" s="197"/>
      <c r="W135" s="33"/>
      <c r="X135" s="33"/>
      <c r="Y135" s="197"/>
      <c r="Z135" s="33"/>
      <c r="AA135" s="33"/>
      <c r="AB135" s="197"/>
      <c r="AC135" s="33"/>
      <c r="AD135" s="33"/>
      <c r="AE135" s="197"/>
      <c r="AF135" s="33"/>
      <c r="AG135" s="33"/>
      <c r="AH135" s="197"/>
      <c r="AI135" s="33"/>
      <c r="AJ135" s="33"/>
      <c r="AK135" s="197"/>
      <c r="AL135" s="33"/>
      <c r="AM135" s="33"/>
      <c r="AN135" s="197"/>
      <c r="AO135" s="33"/>
      <c r="AP135" s="33"/>
      <c r="AQ135" s="197"/>
      <c r="AR135" s="33"/>
      <c r="AS135" s="33"/>
      <c r="AT135" s="33"/>
      <c r="AU135" s="33"/>
    </row>
    <row r="136" spans="1:47" ht="12.95" customHeight="1" x14ac:dyDescent="0.2">
      <c r="A136" s="7" t="s">
        <v>988</v>
      </c>
      <c r="B136" s="8" t="s">
        <v>910</v>
      </c>
      <c r="C136" s="10" t="s">
        <v>68</v>
      </c>
      <c r="D136" s="43" t="s">
        <v>671</v>
      </c>
      <c r="E136" s="47" t="s">
        <v>736</v>
      </c>
      <c r="F136" s="45">
        <v>12</v>
      </c>
      <c r="G136" s="7">
        <v>1</v>
      </c>
      <c r="H136" s="52">
        <v>3327.55</v>
      </c>
      <c r="I136" s="37">
        <f t="shared" si="16"/>
        <v>39930.600000000006</v>
      </c>
      <c r="J136" s="198">
        <v>3327.55</v>
      </c>
      <c r="K136" s="31">
        <v>43971</v>
      </c>
      <c r="L136" s="33" t="s">
        <v>1306</v>
      </c>
      <c r="M136" s="198">
        <v>5000</v>
      </c>
      <c r="N136" s="31">
        <v>43971</v>
      </c>
      <c r="O136" s="33" t="s">
        <v>1306</v>
      </c>
      <c r="P136" s="198">
        <v>5000</v>
      </c>
      <c r="Q136" s="31">
        <v>44012</v>
      </c>
      <c r="R136" s="33" t="s">
        <v>1306</v>
      </c>
      <c r="S136" s="198">
        <v>5000</v>
      </c>
      <c r="T136" s="31">
        <v>44012</v>
      </c>
      <c r="U136" s="33" t="s">
        <v>1306</v>
      </c>
      <c r="V136" s="198">
        <v>5000</v>
      </c>
      <c r="W136" s="31">
        <v>44012</v>
      </c>
      <c r="X136" s="33" t="s">
        <v>1306</v>
      </c>
      <c r="Y136" s="197"/>
      <c r="Z136" s="31" t="s">
        <v>657</v>
      </c>
      <c r="AA136" s="33" t="s">
        <v>1306</v>
      </c>
      <c r="AB136" s="197"/>
      <c r="AC136" s="31" t="s">
        <v>657</v>
      </c>
      <c r="AD136" s="33" t="s">
        <v>1306</v>
      </c>
      <c r="AE136" s="197"/>
      <c r="AF136" s="31" t="s">
        <v>657</v>
      </c>
      <c r="AG136" s="33" t="s">
        <v>1306</v>
      </c>
      <c r="AH136" s="197"/>
      <c r="AI136" s="31" t="s">
        <v>657</v>
      </c>
      <c r="AJ136" s="33" t="s">
        <v>1306</v>
      </c>
      <c r="AK136" s="197"/>
      <c r="AL136" s="31" t="s">
        <v>657</v>
      </c>
      <c r="AM136" s="33" t="s">
        <v>1306</v>
      </c>
      <c r="AN136" s="197"/>
      <c r="AO136" s="31" t="s">
        <v>657</v>
      </c>
      <c r="AP136" s="33" t="s">
        <v>1306</v>
      </c>
      <c r="AQ136" s="197"/>
      <c r="AR136" s="31" t="s">
        <v>657</v>
      </c>
      <c r="AS136" s="33" t="s">
        <v>1306</v>
      </c>
      <c r="AT136" s="41">
        <f>J136+M136+P136+S136+V136+Y136+AB136+AE136+AH136+AK136+AN136+AQ136</f>
        <v>23327.55</v>
      </c>
      <c r="AU136" s="37">
        <f>I136-AT136</f>
        <v>16603.050000000007</v>
      </c>
    </row>
    <row r="137" spans="1:47" ht="12.95" hidden="1" customHeight="1" x14ac:dyDescent="0.2">
      <c r="A137" s="7" t="s">
        <v>52</v>
      </c>
      <c r="B137" s="8" t="s">
        <v>911</v>
      </c>
      <c r="C137" s="10" t="s">
        <v>53</v>
      </c>
      <c r="D137" s="45" t="s">
        <v>657</v>
      </c>
      <c r="E137" s="45" t="s">
        <v>657</v>
      </c>
      <c r="F137" s="45" t="s">
        <v>657</v>
      </c>
      <c r="G137" s="45" t="s">
        <v>657</v>
      </c>
      <c r="H137" s="45" t="s">
        <v>657</v>
      </c>
      <c r="I137" s="45" t="s">
        <v>657</v>
      </c>
      <c r="J137" s="197"/>
      <c r="K137" s="33"/>
      <c r="L137" s="33"/>
      <c r="M137" s="197"/>
      <c r="N137" s="33"/>
      <c r="O137" s="33"/>
      <c r="P137" s="197"/>
      <c r="Q137" s="33"/>
      <c r="R137" s="33"/>
      <c r="S137" s="197"/>
      <c r="T137" s="33"/>
      <c r="U137" s="33"/>
      <c r="V137" s="197"/>
      <c r="W137" s="33"/>
      <c r="X137" s="33"/>
      <c r="Y137" s="197"/>
      <c r="Z137" s="33"/>
      <c r="AA137" s="33"/>
      <c r="AB137" s="197"/>
      <c r="AC137" s="33"/>
      <c r="AD137" s="33"/>
      <c r="AE137" s="197"/>
      <c r="AF137" s="33"/>
      <c r="AG137" s="33"/>
      <c r="AH137" s="197"/>
      <c r="AI137" s="33"/>
      <c r="AJ137" s="33"/>
      <c r="AK137" s="197"/>
      <c r="AL137" s="33"/>
      <c r="AM137" s="33"/>
      <c r="AN137" s="197"/>
      <c r="AO137" s="33"/>
      <c r="AP137" s="33"/>
      <c r="AQ137" s="197"/>
      <c r="AR137" s="33"/>
      <c r="AS137" s="33"/>
      <c r="AT137" s="33"/>
      <c r="AU137" s="33"/>
    </row>
    <row r="138" spans="1:47" ht="12.95" hidden="1" customHeight="1" x14ac:dyDescent="0.2">
      <c r="A138" s="7" t="s">
        <v>989</v>
      </c>
      <c r="B138" s="8" t="s">
        <v>911</v>
      </c>
      <c r="C138" s="9" t="s">
        <v>453</v>
      </c>
      <c r="D138" s="45" t="s">
        <v>657</v>
      </c>
      <c r="E138" s="45" t="s">
        <v>657</v>
      </c>
      <c r="F138" s="45" t="s">
        <v>657</v>
      </c>
      <c r="G138" s="45" t="s">
        <v>657</v>
      </c>
      <c r="H138" s="45" t="s">
        <v>657</v>
      </c>
      <c r="I138" s="45" t="s">
        <v>657</v>
      </c>
      <c r="J138" s="197"/>
      <c r="K138" s="33"/>
      <c r="L138" s="33"/>
      <c r="M138" s="197"/>
      <c r="N138" s="33"/>
      <c r="O138" s="33"/>
      <c r="P138" s="197"/>
      <c r="Q138" s="33"/>
      <c r="R138" s="33"/>
      <c r="S138" s="197"/>
      <c r="T138" s="33"/>
      <c r="U138" s="33"/>
      <c r="V138" s="197"/>
      <c r="W138" s="33"/>
      <c r="X138" s="33"/>
      <c r="Y138" s="197"/>
      <c r="Z138" s="33"/>
      <c r="AA138" s="33"/>
      <c r="AB138" s="197"/>
      <c r="AC138" s="33"/>
      <c r="AD138" s="33"/>
      <c r="AE138" s="197"/>
      <c r="AF138" s="33"/>
      <c r="AG138" s="33"/>
      <c r="AH138" s="197"/>
      <c r="AI138" s="33"/>
      <c r="AJ138" s="33"/>
      <c r="AK138" s="197"/>
      <c r="AL138" s="33"/>
      <c r="AM138" s="33"/>
      <c r="AN138" s="197"/>
      <c r="AO138" s="33"/>
      <c r="AP138" s="33"/>
      <c r="AQ138" s="197"/>
      <c r="AR138" s="33"/>
      <c r="AS138" s="33"/>
      <c r="AT138" s="33"/>
      <c r="AU138" s="33"/>
    </row>
    <row r="139" spans="1:47" ht="12.95" customHeight="1" x14ac:dyDescent="0.2">
      <c r="A139" s="7" t="s">
        <v>138</v>
      </c>
      <c r="B139" s="12" t="s">
        <v>910</v>
      </c>
      <c r="C139" s="10" t="s">
        <v>139</v>
      </c>
      <c r="D139" s="43" t="s">
        <v>691</v>
      </c>
      <c r="E139" s="44" t="s">
        <v>737</v>
      </c>
      <c r="F139" s="45">
        <v>12</v>
      </c>
      <c r="G139" s="7">
        <v>1</v>
      </c>
      <c r="H139" s="52">
        <v>3327.55</v>
      </c>
      <c r="I139" s="37">
        <f t="shared" si="16"/>
        <v>39930.600000000006</v>
      </c>
      <c r="J139" s="198">
        <v>3327.55</v>
      </c>
      <c r="K139" s="31">
        <v>43971</v>
      </c>
      <c r="L139" s="33" t="s">
        <v>1306</v>
      </c>
      <c r="M139" s="198">
        <v>5000</v>
      </c>
      <c r="N139" s="31">
        <v>43971</v>
      </c>
      <c r="O139" s="33" t="s">
        <v>1306</v>
      </c>
      <c r="P139" s="198">
        <v>5000</v>
      </c>
      <c r="Q139" s="31">
        <v>44012</v>
      </c>
      <c r="R139" s="33" t="s">
        <v>1306</v>
      </c>
      <c r="S139" s="198">
        <v>5000</v>
      </c>
      <c r="T139" s="31">
        <v>44012</v>
      </c>
      <c r="U139" s="33" t="s">
        <v>1306</v>
      </c>
      <c r="V139" s="197"/>
      <c r="W139" s="31" t="s">
        <v>657</v>
      </c>
      <c r="X139" s="33" t="s">
        <v>1306</v>
      </c>
      <c r="Y139" s="197"/>
      <c r="Z139" s="31" t="s">
        <v>657</v>
      </c>
      <c r="AA139" s="33" t="s">
        <v>1306</v>
      </c>
      <c r="AB139" s="197"/>
      <c r="AC139" s="31" t="s">
        <v>657</v>
      </c>
      <c r="AD139" s="33" t="s">
        <v>1306</v>
      </c>
      <c r="AE139" s="197"/>
      <c r="AF139" s="31" t="s">
        <v>657</v>
      </c>
      <c r="AG139" s="33" t="s">
        <v>1306</v>
      </c>
      <c r="AH139" s="197"/>
      <c r="AI139" s="31" t="s">
        <v>657</v>
      </c>
      <c r="AJ139" s="33" t="s">
        <v>1306</v>
      </c>
      <c r="AK139" s="197"/>
      <c r="AL139" s="31" t="s">
        <v>657</v>
      </c>
      <c r="AM139" s="33" t="s">
        <v>1306</v>
      </c>
      <c r="AN139" s="197"/>
      <c r="AO139" s="31" t="s">
        <v>657</v>
      </c>
      <c r="AP139" s="33" t="s">
        <v>1306</v>
      </c>
      <c r="AQ139" s="197"/>
      <c r="AR139" s="31" t="s">
        <v>657</v>
      </c>
      <c r="AS139" s="33" t="s">
        <v>1306</v>
      </c>
      <c r="AT139" s="41">
        <f t="shared" ref="AT139:AT140" si="17">J139+M139+P139+S139+V139+Y139+AB139+AE139+AH139+AK139+AN139+AQ139</f>
        <v>18327.55</v>
      </c>
      <c r="AU139" s="37">
        <f t="shared" ref="AU139:AU140" si="18">I139-AT139</f>
        <v>21603.050000000007</v>
      </c>
    </row>
    <row r="140" spans="1:47" ht="12.95" customHeight="1" x14ac:dyDescent="0.2">
      <c r="A140" s="7" t="s">
        <v>470</v>
      </c>
      <c r="B140" s="8" t="s">
        <v>918</v>
      </c>
      <c r="C140" s="9" t="s">
        <v>471</v>
      </c>
      <c r="D140" s="46" t="s">
        <v>770</v>
      </c>
      <c r="E140" s="44" t="s">
        <v>738</v>
      </c>
      <c r="F140" s="45">
        <v>12</v>
      </c>
      <c r="G140" s="7">
        <v>1</v>
      </c>
      <c r="H140" s="52">
        <v>3327.55</v>
      </c>
      <c r="I140" s="37">
        <f t="shared" si="16"/>
        <v>39930.600000000006</v>
      </c>
      <c r="J140" s="198">
        <v>3327.55</v>
      </c>
      <c r="K140" s="31">
        <v>43971</v>
      </c>
      <c r="L140" s="33" t="s">
        <v>1306</v>
      </c>
      <c r="M140" s="198">
        <v>5000</v>
      </c>
      <c r="N140" s="31">
        <v>43971</v>
      </c>
      <c r="O140" s="33" t="s">
        <v>1306</v>
      </c>
      <c r="P140" s="198">
        <v>5000</v>
      </c>
      <c r="Q140" s="31">
        <v>44012</v>
      </c>
      <c r="R140" s="33" t="s">
        <v>1306</v>
      </c>
      <c r="S140" s="198">
        <v>5000</v>
      </c>
      <c r="T140" s="31">
        <v>44012</v>
      </c>
      <c r="U140" s="33" t="s">
        <v>1306</v>
      </c>
      <c r="V140" s="197"/>
      <c r="W140" s="31" t="s">
        <v>657</v>
      </c>
      <c r="X140" s="33" t="s">
        <v>1306</v>
      </c>
      <c r="Y140" s="197"/>
      <c r="Z140" s="31" t="s">
        <v>657</v>
      </c>
      <c r="AA140" s="33" t="s">
        <v>1306</v>
      </c>
      <c r="AB140" s="197"/>
      <c r="AC140" s="31" t="s">
        <v>657</v>
      </c>
      <c r="AD140" s="33" t="s">
        <v>1306</v>
      </c>
      <c r="AE140" s="197"/>
      <c r="AF140" s="31" t="s">
        <v>657</v>
      </c>
      <c r="AG140" s="33" t="s">
        <v>1306</v>
      </c>
      <c r="AH140" s="197"/>
      <c r="AI140" s="31" t="s">
        <v>657</v>
      </c>
      <c r="AJ140" s="33" t="s">
        <v>1306</v>
      </c>
      <c r="AK140" s="197"/>
      <c r="AL140" s="31" t="s">
        <v>657</v>
      </c>
      <c r="AM140" s="33" t="s">
        <v>1306</v>
      </c>
      <c r="AN140" s="197"/>
      <c r="AO140" s="31" t="s">
        <v>657</v>
      </c>
      <c r="AP140" s="33" t="s">
        <v>1306</v>
      </c>
      <c r="AQ140" s="197"/>
      <c r="AR140" s="31" t="s">
        <v>657</v>
      </c>
      <c r="AS140" s="33" t="s">
        <v>1306</v>
      </c>
      <c r="AT140" s="41">
        <f t="shared" si="17"/>
        <v>18327.55</v>
      </c>
      <c r="AU140" s="37">
        <f t="shared" si="18"/>
        <v>21603.050000000007</v>
      </c>
    </row>
    <row r="141" spans="1:47" ht="12.95" hidden="1" customHeight="1" x14ac:dyDescent="0.2">
      <c r="A141" s="7" t="s">
        <v>395</v>
      </c>
      <c r="B141" s="8" t="s">
        <v>920</v>
      </c>
      <c r="C141" s="9" t="s">
        <v>396</v>
      </c>
      <c r="D141" s="45" t="s">
        <v>657</v>
      </c>
      <c r="E141" s="45" t="s">
        <v>657</v>
      </c>
      <c r="F141" s="45" t="s">
        <v>657</v>
      </c>
      <c r="G141" s="45" t="s">
        <v>657</v>
      </c>
      <c r="H141" s="45" t="s">
        <v>657</v>
      </c>
      <c r="I141" s="45" t="s">
        <v>657</v>
      </c>
      <c r="J141" s="197"/>
      <c r="K141" s="33"/>
      <c r="L141" s="33"/>
      <c r="M141" s="197"/>
      <c r="N141" s="33"/>
      <c r="O141" s="33"/>
      <c r="P141" s="197"/>
      <c r="Q141" s="33"/>
      <c r="R141" s="33"/>
      <c r="S141" s="197"/>
      <c r="T141" s="33"/>
      <c r="U141" s="33"/>
      <c r="V141" s="197"/>
      <c r="W141" s="33"/>
      <c r="X141" s="33"/>
      <c r="Y141" s="197"/>
      <c r="Z141" s="33"/>
      <c r="AA141" s="33"/>
      <c r="AB141" s="197"/>
      <c r="AC141" s="33"/>
      <c r="AD141" s="33"/>
      <c r="AE141" s="197"/>
      <c r="AF141" s="33"/>
      <c r="AG141" s="33"/>
      <c r="AH141" s="197"/>
      <c r="AI141" s="33"/>
      <c r="AJ141" s="33"/>
      <c r="AK141" s="197"/>
      <c r="AL141" s="33"/>
      <c r="AM141" s="33"/>
      <c r="AN141" s="197"/>
      <c r="AO141" s="33"/>
      <c r="AP141" s="33"/>
      <c r="AQ141" s="197"/>
      <c r="AR141" s="33"/>
      <c r="AS141" s="33"/>
      <c r="AT141" s="33"/>
      <c r="AU141" s="33"/>
    </row>
    <row r="142" spans="1:47" ht="12.95" hidden="1" customHeight="1" x14ac:dyDescent="0.2">
      <c r="A142" s="7" t="s">
        <v>491</v>
      </c>
      <c r="B142" s="8" t="s">
        <v>912</v>
      </c>
      <c r="C142" s="9" t="s">
        <v>492</v>
      </c>
      <c r="D142" s="45" t="s">
        <v>657</v>
      </c>
      <c r="E142" s="45" t="s">
        <v>657</v>
      </c>
      <c r="F142" s="45" t="s">
        <v>657</v>
      </c>
      <c r="G142" s="45" t="s">
        <v>657</v>
      </c>
      <c r="H142" s="45" t="s">
        <v>657</v>
      </c>
      <c r="I142" s="45" t="s">
        <v>657</v>
      </c>
      <c r="J142" s="197"/>
      <c r="K142" s="33"/>
      <c r="L142" s="33"/>
      <c r="M142" s="197"/>
      <c r="N142" s="33"/>
      <c r="O142" s="33"/>
      <c r="P142" s="197"/>
      <c r="Q142" s="33"/>
      <c r="R142" s="33"/>
      <c r="S142" s="197"/>
      <c r="T142" s="33"/>
      <c r="U142" s="33"/>
      <c r="V142" s="197"/>
      <c r="W142" s="33"/>
      <c r="X142" s="33"/>
      <c r="Y142" s="197"/>
      <c r="Z142" s="33"/>
      <c r="AA142" s="33"/>
      <c r="AB142" s="197"/>
      <c r="AC142" s="33"/>
      <c r="AD142" s="33"/>
      <c r="AE142" s="197"/>
      <c r="AF142" s="33"/>
      <c r="AG142" s="33"/>
      <c r="AH142" s="197"/>
      <c r="AI142" s="33"/>
      <c r="AJ142" s="33"/>
      <c r="AK142" s="197"/>
      <c r="AL142" s="33"/>
      <c r="AM142" s="33"/>
      <c r="AN142" s="197"/>
      <c r="AO142" s="33"/>
      <c r="AP142" s="33"/>
      <c r="AQ142" s="197"/>
      <c r="AR142" s="33"/>
      <c r="AS142" s="33"/>
      <c r="AT142" s="33"/>
      <c r="AU142" s="33"/>
    </row>
    <row r="143" spans="1:47" ht="12.95" hidden="1" customHeight="1" x14ac:dyDescent="0.2">
      <c r="A143" s="7" t="s">
        <v>145</v>
      </c>
      <c r="B143" s="8" t="s">
        <v>910</v>
      </c>
      <c r="C143" s="10" t="s">
        <v>146</v>
      </c>
      <c r="D143" s="45" t="s">
        <v>657</v>
      </c>
      <c r="E143" s="45" t="s">
        <v>657</v>
      </c>
      <c r="F143" s="45" t="s">
        <v>657</v>
      </c>
      <c r="G143" s="45" t="s">
        <v>657</v>
      </c>
      <c r="H143" s="45" t="s">
        <v>657</v>
      </c>
      <c r="I143" s="45" t="s">
        <v>657</v>
      </c>
      <c r="J143" s="197"/>
      <c r="K143" s="33"/>
      <c r="L143" s="33"/>
      <c r="M143" s="197"/>
      <c r="N143" s="33"/>
      <c r="O143" s="33"/>
      <c r="P143" s="197"/>
      <c r="Q143" s="33"/>
      <c r="R143" s="33"/>
      <c r="S143" s="197"/>
      <c r="T143" s="33"/>
      <c r="U143" s="33"/>
      <c r="V143" s="197"/>
      <c r="W143" s="33"/>
      <c r="X143" s="33"/>
      <c r="Y143" s="197"/>
      <c r="Z143" s="33"/>
      <c r="AA143" s="33"/>
      <c r="AB143" s="197"/>
      <c r="AC143" s="33"/>
      <c r="AD143" s="33"/>
      <c r="AE143" s="197"/>
      <c r="AF143" s="33"/>
      <c r="AG143" s="33"/>
      <c r="AH143" s="197"/>
      <c r="AI143" s="33"/>
      <c r="AJ143" s="33"/>
      <c r="AK143" s="197"/>
      <c r="AL143" s="33"/>
      <c r="AM143" s="33"/>
      <c r="AN143" s="197"/>
      <c r="AO143" s="33"/>
      <c r="AP143" s="33"/>
      <c r="AQ143" s="197"/>
      <c r="AR143" s="33"/>
      <c r="AS143" s="33"/>
      <c r="AT143" s="33"/>
      <c r="AU143" s="33"/>
    </row>
    <row r="144" spans="1:47" ht="12.95" hidden="1" customHeight="1" x14ac:dyDescent="0.2">
      <c r="A144" s="7" t="s">
        <v>990</v>
      </c>
      <c r="B144" s="8" t="s">
        <v>914</v>
      </c>
      <c r="C144" s="10" t="s">
        <v>248</v>
      </c>
      <c r="D144" s="45" t="s">
        <v>657</v>
      </c>
      <c r="E144" s="45" t="s">
        <v>657</v>
      </c>
      <c r="F144" s="45" t="s">
        <v>657</v>
      </c>
      <c r="G144" s="45" t="s">
        <v>657</v>
      </c>
      <c r="H144" s="45" t="s">
        <v>657</v>
      </c>
      <c r="I144" s="45" t="s">
        <v>657</v>
      </c>
      <c r="J144" s="197"/>
      <c r="K144" s="33"/>
      <c r="L144" s="33"/>
      <c r="M144" s="197"/>
      <c r="N144" s="33"/>
      <c r="O144" s="33"/>
      <c r="P144" s="197"/>
      <c r="Q144" s="33"/>
      <c r="R144" s="33"/>
      <c r="S144" s="197"/>
      <c r="T144" s="33"/>
      <c r="U144" s="33"/>
      <c r="V144" s="197"/>
      <c r="W144" s="33"/>
      <c r="X144" s="33"/>
      <c r="Y144" s="197"/>
      <c r="Z144" s="33"/>
      <c r="AA144" s="33"/>
      <c r="AB144" s="197"/>
      <c r="AC144" s="33"/>
      <c r="AD144" s="33"/>
      <c r="AE144" s="197"/>
      <c r="AF144" s="33"/>
      <c r="AG144" s="33"/>
      <c r="AH144" s="197"/>
      <c r="AI144" s="33"/>
      <c r="AJ144" s="33"/>
      <c r="AK144" s="197"/>
      <c r="AL144" s="33"/>
      <c r="AM144" s="33"/>
      <c r="AN144" s="197"/>
      <c r="AO144" s="33"/>
      <c r="AP144" s="33"/>
      <c r="AQ144" s="197"/>
      <c r="AR144" s="33"/>
      <c r="AS144" s="33"/>
      <c r="AT144" s="33"/>
      <c r="AU144" s="33"/>
    </row>
    <row r="145" spans="1:47" ht="12.95" customHeight="1" x14ac:dyDescent="0.2">
      <c r="A145" s="7" t="s">
        <v>991</v>
      </c>
      <c r="B145" s="8" t="s">
        <v>907</v>
      </c>
      <c r="C145" s="9" t="s">
        <v>601</v>
      </c>
      <c r="D145" s="46" t="s">
        <v>692</v>
      </c>
      <c r="E145" s="44" t="s">
        <v>739</v>
      </c>
      <c r="F145" s="45">
        <v>12</v>
      </c>
      <c r="G145" s="7">
        <v>1</v>
      </c>
      <c r="H145" s="52">
        <v>3327.55</v>
      </c>
      <c r="I145" s="37">
        <f t="shared" si="16"/>
        <v>39930.600000000006</v>
      </c>
      <c r="J145" s="198">
        <v>3327.55</v>
      </c>
      <c r="K145" s="31">
        <v>43971</v>
      </c>
      <c r="L145" s="33" t="s">
        <v>1306</v>
      </c>
      <c r="M145" s="198">
        <v>5000</v>
      </c>
      <c r="N145" s="31">
        <v>43971</v>
      </c>
      <c r="O145" s="33" t="s">
        <v>1306</v>
      </c>
      <c r="P145" s="198">
        <v>5000</v>
      </c>
      <c r="Q145" s="31">
        <v>44012</v>
      </c>
      <c r="R145" s="33" t="s">
        <v>1306</v>
      </c>
      <c r="S145" s="198">
        <v>5000</v>
      </c>
      <c r="T145" s="31">
        <v>44012</v>
      </c>
      <c r="U145" s="33" t="s">
        <v>1306</v>
      </c>
      <c r="V145" s="197"/>
      <c r="W145" s="31" t="s">
        <v>657</v>
      </c>
      <c r="X145" s="33" t="s">
        <v>1306</v>
      </c>
      <c r="Y145" s="197"/>
      <c r="Z145" s="31" t="s">
        <v>657</v>
      </c>
      <c r="AA145" s="33" t="s">
        <v>1306</v>
      </c>
      <c r="AB145" s="197"/>
      <c r="AC145" s="31" t="s">
        <v>657</v>
      </c>
      <c r="AD145" s="33" t="s">
        <v>1306</v>
      </c>
      <c r="AE145" s="197"/>
      <c r="AF145" s="31" t="s">
        <v>657</v>
      </c>
      <c r="AG145" s="33" t="s">
        <v>1306</v>
      </c>
      <c r="AH145" s="197"/>
      <c r="AI145" s="31" t="s">
        <v>657</v>
      </c>
      <c r="AJ145" s="33" t="s">
        <v>1306</v>
      </c>
      <c r="AK145" s="197"/>
      <c r="AL145" s="31" t="s">
        <v>657</v>
      </c>
      <c r="AM145" s="33" t="s">
        <v>1306</v>
      </c>
      <c r="AN145" s="197"/>
      <c r="AO145" s="31" t="s">
        <v>657</v>
      </c>
      <c r="AP145" s="33" t="s">
        <v>1306</v>
      </c>
      <c r="AQ145" s="197"/>
      <c r="AR145" s="31" t="s">
        <v>657</v>
      </c>
      <c r="AS145" s="33" t="s">
        <v>1306</v>
      </c>
      <c r="AT145" s="41">
        <f>J145+M145+P145+S145+V145+Y145+AB145+AE145+AH145+AK145+AN145+AQ145</f>
        <v>18327.55</v>
      </c>
      <c r="AU145" s="37">
        <f>I145-AT145</f>
        <v>21603.050000000007</v>
      </c>
    </row>
    <row r="146" spans="1:47" ht="12.95" hidden="1" customHeight="1" x14ac:dyDescent="0.2">
      <c r="A146" s="7" t="s">
        <v>992</v>
      </c>
      <c r="B146" s="8" t="s">
        <v>918</v>
      </c>
      <c r="C146" s="10" t="s">
        <v>240</v>
      </c>
      <c r="D146" s="45" t="s">
        <v>657</v>
      </c>
      <c r="E146" s="45" t="s">
        <v>657</v>
      </c>
      <c r="F146" s="45" t="s">
        <v>657</v>
      </c>
      <c r="G146" s="45" t="s">
        <v>657</v>
      </c>
      <c r="H146" s="45" t="s">
        <v>657</v>
      </c>
      <c r="I146" s="45" t="s">
        <v>657</v>
      </c>
      <c r="J146" s="197"/>
      <c r="K146" s="33"/>
      <c r="L146" s="33"/>
      <c r="M146" s="197"/>
      <c r="N146" s="33"/>
      <c r="O146" s="33"/>
      <c r="P146" s="197"/>
      <c r="Q146" s="33"/>
      <c r="R146" s="33"/>
      <c r="S146" s="197"/>
      <c r="T146" s="33"/>
      <c r="U146" s="33"/>
      <c r="V146" s="197"/>
      <c r="W146" s="33"/>
      <c r="X146" s="33"/>
      <c r="Y146" s="197"/>
      <c r="Z146" s="33"/>
      <c r="AA146" s="33"/>
      <c r="AB146" s="197"/>
      <c r="AC146" s="33"/>
      <c r="AD146" s="33"/>
      <c r="AE146" s="197"/>
      <c r="AF146" s="33"/>
      <c r="AG146" s="33"/>
      <c r="AH146" s="197"/>
      <c r="AI146" s="33"/>
      <c r="AJ146" s="33"/>
      <c r="AK146" s="197"/>
      <c r="AL146" s="33"/>
      <c r="AM146" s="33"/>
      <c r="AN146" s="197"/>
      <c r="AO146" s="33"/>
      <c r="AP146" s="33"/>
      <c r="AQ146" s="197"/>
      <c r="AR146" s="33"/>
      <c r="AS146" s="33"/>
      <c r="AT146" s="33"/>
      <c r="AU146" s="33"/>
    </row>
    <row r="147" spans="1:47" ht="12.95" customHeight="1" x14ac:dyDescent="0.2">
      <c r="A147" s="7" t="s">
        <v>993</v>
      </c>
      <c r="B147" s="8" t="s">
        <v>914</v>
      </c>
      <c r="C147" s="9" t="s">
        <v>510</v>
      </c>
      <c r="D147" s="46" t="s">
        <v>693</v>
      </c>
      <c r="E147" s="44" t="s">
        <v>740</v>
      </c>
      <c r="F147" s="45">
        <v>12</v>
      </c>
      <c r="G147" s="7">
        <v>1</v>
      </c>
      <c r="H147" s="52">
        <v>3327.55</v>
      </c>
      <c r="I147" s="37">
        <f t="shared" si="16"/>
        <v>39930.600000000006</v>
      </c>
      <c r="J147" s="198">
        <v>3327.55</v>
      </c>
      <c r="K147" s="31">
        <v>43971</v>
      </c>
      <c r="L147" s="33" t="s">
        <v>1306</v>
      </c>
      <c r="M147" s="198">
        <v>5000</v>
      </c>
      <c r="N147" s="31">
        <v>43971</v>
      </c>
      <c r="O147" s="33" t="s">
        <v>1306</v>
      </c>
      <c r="P147" s="198">
        <v>5000</v>
      </c>
      <c r="Q147" s="31">
        <v>44012</v>
      </c>
      <c r="R147" s="33" t="s">
        <v>1306</v>
      </c>
      <c r="S147" s="198">
        <v>5000</v>
      </c>
      <c r="T147" s="31">
        <v>44012</v>
      </c>
      <c r="U147" s="33" t="s">
        <v>1306</v>
      </c>
      <c r="V147" s="198">
        <v>5000</v>
      </c>
      <c r="W147" s="31">
        <v>44012</v>
      </c>
      <c r="X147" s="33" t="s">
        <v>1306</v>
      </c>
      <c r="Y147" s="197"/>
      <c r="Z147" s="31" t="s">
        <v>657</v>
      </c>
      <c r="AA147" s="33" t="s">
        <v>1306</v>
      </c>
      <c r="AB147" s="197"/>
      <c r="AC147" s="31" t="s">
        <v>657</v>
      </c>
      <c r="AD147" s="33" t="s">
        <v>1306</v>
      </c>
      <c r="AE147" s="197"/>
      <c r="AF147" s="31" t="s">
        <v>657</v>
      </c>
      <c r="AG147" s="33" t="s">
        <v>1306</v>
      </c>
      <c r="AH147" s="197"/>
      <c r="AI147" s="31" t="s">
        <v>657</v>
      </c>
      <c r="AJ147" s="33" t="s">
        <v>1306</v>
      </c>
      <c r="AK147" s="197"/>
      <c r="AL147" s="31" t="s">
        <v>657</v>
      </c>
      <c r="AM147" s="33" t="s">
        <v>1306</v>
      </c>
      <c r="AN147" s="197"/>
      <c r="AO147" s="31" t="s">
        <v>657</v>
      </c>
      <c r="AP147" s="33" t="s">
        <v>1306</v>
      </c>
      <c r="AQ147" s="197"/>
      <c r="AR147" s="31" t="s">
        <v>657</v>
      </c>
      <c r="AS147" s="33" t="s">
        <v>1306</v>
      </c>
      <c r="AT147" s="41">
        <f>J147+M147+P147+S147+V147+Y147+AB147+AE147+AH147+AK147+AN147+AQ147</f>
        <v>23327.55</v>
      </c>
      <c r="AU147" s="37">
        <f>I147-AT147</f>
        <v>16603.050000000007</v>
      </c>
    </row>
    <row r="148" spans="1:47" ht="12.95" hidden="1" customHeight="1" x14ac:dyDescent="0.2">
      <c r="A148" s="7" t="s">
        <v>994</v>
      </c>
      <c r="B148" s="8" t="s">
        <v>909</v>
      </c>
      <c r="C148" s="9" t="s">
        <v>462</v>
      </c>
      <c r="D148" s="45" t="s">
        <v>657</v>
      </c>
      <c r="E148" s="45" t="s">
        <v>657</v>
      </c>
      <c r="F148" s="45" t="s">
        <v>657</v>
      </c>
      <c r="G148" s="45" t="s">
        <v>657</v>
      </c>
      <c r="H148" s="45" t="s">
        <v>657</v>
      </c>
      <c r="I148" s="45" t="s">
        <v>657</v>
      </c>
      <c r="J148" s="197"/>
      <c r="K148" s="33"/>
      <c r="L148" s="33"/>
      <c r="M148" s="197"/>
      <c r="N148" s="33"/>
      <c r="O148" s="33"/>
      <c r="P148" s="197"/>
      <c r="Q148" s="33"/>
      <c r="R148" s="33"/>
      <c r="S148" s="197"/>
      <c r="T148" s="33"/>
      <c r="U148" s="33"/>
      <c r="V148" s="197"/>
      <c r="W148" s="33"/>
      <c r="X148" s="33"/>
      <c r="Y148" s="197"/>
      <c r="Z148" s="33"/>
      <c r="AA148" s="33"/>
      <c r="AB148" s="197"/>
      <c r="AC148" s="33"/>
      <c r="AD148" s="33"/>
      <c r="AE148" s="197"/>
      <c r="AF148" s="33"/>
      <c r="AG148" s="33"/>
      <c r="AH148" s="197"/>
      <c r="AI148" s="33"/>
      <c r="AJ148" s="33"/>
      <c r="AK148" s="197"/>
      <c r="AL148" s="33"/>
      <c r="AM148" s="33"/>
      <c r="AN148" s="197"/>
      <c r="AO148" s="33"/>
      <c r="AP148" s="33"/>
      <c r="AQ148" s="197"/>
      <c r="AR148" s="33"/>
      <c r="AS148" s="33"/>
      <c r="AT148" s="33"/>
      <c r="AU148" s="33"/>
    </row>
    <row r="149" spans="1:47" ht="12.95" customHeight="1" x14ac:dyDescent="0.2">
      <c r="A149" s="7" t="s">
        <v>995</v>
      </c>
      <c r="B149" s="8" t="s">
        <v>918</v>
      </c>
      <c r="C149" s="9" t="s">
        <v>592</v>
      </c>
      <c r="D149" s="46" t="s">
        <v>753</v>
      </c>
      <c r="E149" s="44" t="s">
        <v>752</v>
      </c>
      <c r="F149" s="45">
        <v>12</v>
      </c>
      <c r="G149" s="7">
        <v>1</v>
      </c>
      <c r="H149" s="52">
        <v>3327.55</v>
      </c>
      <c r="I149" s="37">
        <f t="shared" si="16"/>
        <v>39930.600000000006</v>
      </c>
      <c r="J149" s="198">
        <v>3327.55</v>
      </c>
      <c r="K149" s="31">
        <v>43971</v>
      </c>
      <c r="L149" s="33" t="s">
        <v>1306</v>
      </c>
      <c r="M149" s="198">
        <v>5000</v>
      </c>
      <c r="N149" s="31">
        <v>43971</v>
      </c>
      <c r="O149" s="33" t="s">
        <v>1306</v>
      </c>
      <c r="P149" s="198">
        <v>3327.55</v>
      </c>
      <c r="Q149" s="31">
        <v>43971</v>
      </c>
      <c r="R149" s="33" t="s">
        <v>1306</v>
      </c>
      <c r="S149" s="198">
        <v>6672.45</v>
      </c>
      <c r="T149" s="31">
        <v>44011</v>
      </c>
      <c r="U149" s="33" t="s">
        <v>1306</v>
      </c>
      <c r="V149" s="197"/>
      <c r="W149" s="31" t="s">
        <v>657</v>
      </c>
      <c r="X149" s="33" t="s">
        <v>1306</v>
      </c>
      <c r="Y149" s="197"/>
      <c r="Z149" s="31" t="s">
        <v>657</v>
      </c>
      <c r="AA149" s="33" t="s">
        <v>1306</v>
      </c>
      <c r="AB149" s="197"/>
      <c r="AC149" s="31" t="s">
        <v>657</v>
      </c>
      <c r="AD149" s="33" t="s">
        <v>1306</v>
      </c>
      <c r="AE149" s="197"/>
      <c r="AF149" s="31" t="s">
        <v>657</v>
      </c>
      <c r="AG149" s="33" t="s">
        <v>1306</v>
      </c>
      <c r="AH149" s="197"/>
      <c r="AI149" s="31" t="s">
        <v>657</v>
      </c>
      <c r="AJ149" s="33" t="s">
        <v>1306</v>
      </c>
      <c r="AK149" s="197"/>
      <c r="AL149" s="31" t="s">
        <v>657</v>
      </c>
      <c r="AM149" s="33" t="s">
        <v>1306</v>
      </c>
      <c r="AN149" s="197"/>
      <c r="AO149" s="31" t="s">
        <v>657</v>
      </c>
      <c r="AP149" s="33" t="s">
        <v>1306</v>
      </c>
      <c r="AQ149" s="197"/>
      <c r="AR149" s="31" t="s">
        <v>657</v>
      </c>
      <c r="AS149" s="33" t="s">
        <v>1306</v>
      </c>
      <c r="AT149" s="41">
        <f>J149+M149+P149+S149+V149+Y149+AB149+AE149+AH149+AK149+AN149+AQ149</f>
        <v>18327.55</v>
      </c>
      <c r="AU149" s="37">
        <f>I149-AT149</f>
        <v>21603.050000000007</v>
      </c>
    </row>
    <row r="150" spans="1:47" ht="12.95" hidden="1" customHeight="1" x14ac:dyDescent="0.2">
      <c r="A150" s="13" t="s">
        <v>996</v>
      </c>
      <c r="B150" s="14" t="s">
        <v>907</v>
      </c>
      <c r="C150" s="15" t="s">
        <v>263</v>
      </c>
      <c r="D150" s="45" t="s">
        <v>657</v>
      </c>
      <c r="E150" s="45" t="s">
        <v>657</v>
      </c>
      <c r="F150" s="45" t="s">
        <v>657</v>
      </c>
      <c r="G150" s="45" t="s">
        <v>657</v>
      </c>
      <c r="H150" s="45" t="s">
        <v>657</v>
      </c>
      <c r="I150" s="45" t="s">
        <v>657</v>
      </c>
      <c r="J150" s="197"/>
      <c r="K150" s="33"/>
      <c r="L150" s="33"/>
      <c r="M150" s="197"/>
      <c r="N150" s="33"/>
      <c r="O150" s="33"/>
      <c r="P150" s="197"/>
      <c r="Q150" s="33"/>
      <c r="R150" s="33"/>
      <c r="S150" s="197"/>
      <c r="T150" s="33"/>
      <c r="U150" s="33"/>
      <c r="V150" s="197"/>
      <c r="W150" s="33"/>
      <c r="X150" s="33"/>
      <c r="Y150" s="197"/>
      <c r="Z150" s="33"/>
      <c r="AA150" s="33"/>
      <c r="AB150" s="197"/>
      <c r="AC150" s="33"/>
      <c r="AD150" s="33"/>
      <c r="AE150" s="197"/>
      <c r="AF150" s="33"/>
      <c r="AG150" s="33"/>
      <c r="AH150" s="197"/>
      <c r="AI150" s="33"/>
      <c r="AJ150" s="33"/>
      <c r="AK150" s="197"/>
      <c r="AL150" s="33"/>
      <c r="AM150" s="33"/>
      <c r="AN150" s="197"/>
      <c r="AO150" s="33"/>
      <c r="AP150" s="33"/>
      <c r="AQ150" s="197"/>
      <c r="AR150" s="33"/>
      <c r="AS150" s="33"/>
      <c r="AT150" s="33"/>
      <c r="AU150" s="33"/>
    </row>
    <row r="151" spans="1:47" ht="12.95" hidden="1" customHeight="1" x14ac:dyDescent="0.2">
      <c r="A151" s="7" t="s">
        <v>997</v>
      </c>
      <c r="B151" s="8" t="s">
        <v>911</v>
      </c>
      <c r="C151" s="9" t="s">
        <v>424</v>
      </c>
      <c r="D151" s="45" t="s">
        <v>657</v>
      </c>
      <c r="E151" s="45" t="s">
        <v>657</v>
      </c>
      <c r="F151" s="45" t="s">
        <v>657</v>
      </c>
      <c r="G151" s="45" t="s">
        <v>657</v>
      </c>
      <c r="H151" s="45" t="s">
        <v>657</v>
      </c>
      <c r="I151" s="45" t="s">
        <v>657</v>
      </c>
      <c r="J151" s="197"/>
      <c r="K151" s="33"/>
      <c r="L151" s="33"/>
      <c r="M151" s="197"/>
      <c r="N151" s="33"/>
      <c r="O151" s="33"/>
      <c r="P151" s="197"/>
      <c r="Q151" s="33"/>
      <c r="R151" s="33"/>
      <c r="S151" s="197"/>
      <c r="T151" s="33"/>
      <c r="U151" s="33"/>
      <c r="V151" s="197"/>
      <c r="W151" s="33"/>
      <c r="X151" s="33"/>
      <c r="Y151" s="197"/>
      <c r="Z151" s="33"/>
      <c r="AA151" s="33"/>
      <c r="AB151" s="197"/>
      <c r="AC151" s="33"/>
      <c r="AD151" s="33"/>
      <c r="AE151" s="197"/>
      <c r="AF151" s="33"/>
      <c r="AG151" s="33"/>
      <c r="AH151" s="197"/>
      <c r="AI151" s="33"/>
      <c r="AJ151" s="33"/>
      <c r="AK151" s="197"/>
      <c r="AL151" s="33"/>
      <c r="AM151" s="33"/>
      <c r="AN151" s="197"/>
      <c r="AO151" s="33"/>
      <c r="AP151" s="33"/>
      <c r="AQ151" s="197"/>
      <c r="AR151" s="33"/>
      <c r="AS151" s="33"/>
      <c r="AT151" s="33"/>
      <c r="AU151" s="33"/>
    </row>
    <row r="152" spans="1:47" ht="12.95" hidden="1" customHeight="1" x14ac:dyDescent="0.2">
      <c r="A152" s="7" t="s">
        <v>998</v>
      </c>
      <c r="B152" s="8" t="s">
        <v>910</v>
      </c>
      <c r="C152" s="10" t="s">
        <v>9</v>
      </c>
      <c r="D152" s="45" t="s">
        <v>657</v>
      </c>
      <c r="E152" s="45" t="s">
        <v>657</v>
      </c>
      <c r="F152" s="45" t="s">
        <v>657</v>
      </c>
      <c r="G152" s="45" t="s">
        <v>657</v>
      </c>
      <c r="H152" s="45" t="s">
        <v>657</v>
      </c>
      <c r="I152" s="45" t="s">
        <v>657</v>
      </c>
      <c r="J152" s="197"/>
      <c r="K152" s="33"/>
      <c r="L152" s="33"/>
      <c r="M152" s="197"/>
      <c r="N152" s="33"/>
      <c r="O152" s="33"/>
      <c r="P152" s="197"/>
      <c r="Q152" s="33"/>
      <c r="R152" s="33"/>
      <c r="S152" s="197"/>
      <c r="T152" s="33"/>
      <c r="U152" s="33"/>
      <c r="V152" s="197"/>
      <c r="W152" s="33"/>
      <c r="X152" s="33"/>
      <c r="Y152" s="197"/>
      <c r="Z152" s="33"/>
      <c r="AA152" s="33"/>
      <c r="AB152" s="197"/>
      <c r="AC152" s="33"/>
      <c r="AD152" s="33"/>
      <c r="AE152" s="197"/>
      <c r="AF152" s="33"/>
      <c r="AG152" s="33"/>
      <c r="AH152" s="197"/>
      <c r="AI152" s="33"/>
      <c r="AJ152" s="33"/>
      <c r="AK152" s="197"/>
      <c r="AL152" s="33"/>
      <c r="AM152" s="33"/>
      <c r="AN152" s="197"/>
      <c r="AO152" s="33"/>
      <c r="AP152" s="33"/>
      <c r="AQ152" s="197"/>
      <c r="AR152" s="33"/>
      <c r="AS152" s="33"/>
      <c r="AT152" s="33"/>
      <c r="AU152" s="33"/>
    </row>
    <row r="153" spans="1:47" ht="12.95" hidden="1" customHeight="1" x14ac:dyDescent="0.2">
      <c r="A153" s="7" t="s">
        <v>999</v>
      </c>
      <c r="B153" s="8" t="s">
        <v>910</v>
      </c>
      <c r="C153" s="10" t="s">
        <v>21</v>
      </c>
      <c r="D153" s="45" t="s">
        <v>657</v>
      </c>
      <c r="E153" s="45" t="s">
        <v>657</v>
      </c>
      <c r="F153" s="45" t="s">
        <v>657</v>
      </c>
      <c r="G153" s="45" t="s">
        <v>657</v>
      </c>
      <c r="H153" s="45" t="s">
        <v>657</v>
      </c>
      <c r="I153" s="45" t="s">
        <v>657</v>
      </c>
      <c r="J153" s="197"/>
      <c r="K153" s="33"/>
      <c r="L153" s="33"/>
      <c r="M153" s="197"/>
      <c r="N153" s="33"/>
      <c r="O153" s="33"/>
      <c r="P153" s="197"/>
      <c r="Q153" s="33"/>
      <c r="R153" s="33"/>
      <c r="S153" s="197"/>
      <c r="T153" s="33"/>
      <c r="U153" s="33"/>
      <c r="V153" s="197"/>
      <c r="W153" s="33"/>
      <c r="X153" s="33"/>
      <c r="Y153" s="197"/>
      <c r="Z153" s="33"/>
      <c r="AA153" s="33"/>
      <c r="AB153" s="197"/>
      <c r="AC153" s="33"/>
      <c r="AD153" s="33"/>
      <c r="AE153" s="197"/>
      <c r="AF153" s="33"/>
      <c r="AG153" s="33"/>
      <c r="AH153" s="197"/>
      <c r="AI153" s="33"/>
      <c r="AJ153" s="33"/>
      <c r="AK153" s="197"/>
      <c r="AL153" s="33"/>
      <c r="AM153" s="33"/>
      <c r="AN153" s="197"/>
      <c r="AO153" s="33"/>
      <c r="AP153" s="33"/>
      <c r="AQ153" s="197"/>
      <c r="AR153" s="33"/>
      <c r="AS153" s="33"/>
      <c r="AT153" s="33"/>
      <c r="AU153" s="33"/>
    </row>
    <row r="154" spans="1:47" ht="12.95" hidden="1" customHeight="1" x14ac:dyDescent="0.2">
      <c r="A154" s="13" t="s">
        <v>1000</v>
      </c>
      <c r="B154" s="14" t="s">
        <v>912</v>
      </c>
      <c r="C154" s="15" t="s">
        <v>91</v>
      </c>
      <c r="D154" s="45" t="s">
        <v>657</v>
      </c>
      <c r="E154" s="45" t="s">
        <v>657</v>
      </c>
      <c r="F154" s="45" t="s">
        <v>657</v>
      </c>
      <c r="G154" s="45" t="s">
        <v>657</v>
      </c>
      <c r="H154" s="45" t="s">
        <v>657</v>
      </c>
      <c r="I154" s="45" t="s">
        <v>657</v>
      </c>
      <c r="J154" s="197"/>
      <c r="K154" s="33"/>
      <c r="L154" s="33"/>
      <c r="M154" s="197"/>
      <c r="N154" s="33"/>
      <c r="O154" s="33"/>
      <c r="P154" s="197"/>
      <c r="Q154" s="33"/>
      <c r="R154" s="33"/>
      <c r="S154" s="197"/>
      <c r="T154" s="33"/>
      <c r="U154" s="33"/>
      <c r="V154" s="197"/>
      <c r="W154" s="33"/>
      <c r="X154" s="33"/>
      <c r="Y154" s="197"/>
      <c r="Z154" s="33"/>
      <c r="AA154" s="33"/>
      <c r="AB154" s="197"/>
      <c r="AC154" s="33"/>
      <c r="AD154" s="33"/>
      <c r="AE154" s="197"/>
      <c r="AF154" s="33"/>
      <c r="AG154" s="33"/>
      <c r="AH154" s="197"/>
      <c r="AI154" s="33"/>
      <c r="AJ154" s="33"/>
      <c r="AK154" s="197"/>
      <c r="AL154" s="33"/>
      <c r="AM154" s="33"/>
      <c r="AN154" s="197"/>
      <c r="AO154" s="33"/>
      <c r="AP154" s="33"/>
      <c r="AQ154" s="197"/>
      <c r="AR154" s="33"/>
      <c r="AS154" s="33"/>
      <c r="AT154" s="33"/>
      <c r="AU154" s="33"/>
    </row>
    <row r="155" spans="1:47" ht="12.95" hidden="1" customHeight="1" x14ac:dyDescent="0.2">
      <c r="A155" s="7" t="s">
        <v>1001</v>
      </c>
      <c r="B155" s="8" t="s">
        <v>910</v>
      </c>
      <c r="C155" s="9" t="s">
        <v>428</v>
      </c>
      <c r="D155" s="45" t="s">
        <v>657</v>
      </c>
      <c r="E155" s="45" t="s">
        <v>657</v>
      </c>
      <c r="F155" s="45" t="s">
        <v>657</v>
      </c>
      <c r="G155" s="45" t="s">
        <v>657</v>
      </c>
      <c r="H155" s="45" t="s">
        <v>657</v>
      </c>
      <c r="I155" s="45" t="s">
        <v>657</v>
      </c>
      <c r="J155" s="197"/>
      <c r="K155" s="33"/>
      <c r="L155" s="33"/>
      <c r="M155" s="197"/>
      <c r="N155" s="33"/>
      <c r="O155" s="33"/>
      <c r="P155" s="197"/>
      <c r="Q155" s="33"/>
      <c r="R155" s="33"/>
      <c r="S155" s="197"/>
      <c r="T155" s="33"/>
      <c r="U155" s="33"/>
      <c r="V155" s="197"/>
      <c r="W155" s="33"/>
      <c r="X155" s="33"/>
      <c r="Y155" s="197"/>
      <c r="Z155" s="33"/>
      <c r="AA155" s="33"/>
      <c r="AB155" s="197"/>
      <c r="AC155" s="33"/>
      <c r="AD155" s="33"/>
      <c r="AE155" s="197"/>
      <c r="AF155" s="33"/>
      <c r="AG155" s="33"/>
      <c r="AH155" s="197"/>
      <c r="AI155" s="33"/>
      <c r="AJ155" s="33"/>
      <c r="AK155" s="197"/>
      <c r="AL155" s="33"/>
      <c r="AM155" s="33"/>
      <c r="AN155" s="197"/>
      <c r="AO155" s="33"/>
      <c r="AP155" s="33"/>
      <c r="AQ155" s="197"/>
      <c r="AR155" s="33"/>
      <c r="AS155" s="33"/>
      <c r="AT155" s="33"/>
      <c r="AU155" s="33"/>
    </row>
    <row r="156" spans="1:47" ht="12.95" hidden="1" customHeight="1" x14ac:dyDescent="0.2">
      <c r="A156" s="7" t="s">
        <v>1002</v>
      </c>
      <c r="B156" s="8" t="s">
        <v>911</v>
      </c>
      <c r="C156" s="9" t="s">
        <v>465</v>
      </c>
      <c r="D156" s="45" t="s">
        <v>657</v>
      </c>
      <c r="E156" s="45" t="s">
        <v>657</v>
      </c>
      <c r="F156" s="45" t="s">
        <v>657</v>
      </c>
      <c r="G156" s="45" t="s">
        <v>657</v>
      </c>
      <c r="H156" s="45" t="s">
        <v>657</v>
      </c>
      <c r="I156" s="45" t="s">
        <v>657</v>
      </c>
      <c r="J156" s="197"/>
      <c r="K156" s="33"/>
      <c r="L156" s="33"/>
      <c r="M156" s="197"/>
      <c r="N156" s="33"/>
      <c r="O156" s="33"/>
      <c r="P156" s="197"/>
      <c r="Q156" s="33"/>
      <c r="R156" s="33"/>
      <c r="S156" s="197"/>
      <c r="T156" s="33"/>
      <c r="U156" s="33"/>
      <c r="V156" s="197"/>
      <c r="W156" s="33"/>
      <c r="X156" s="33"/>
      <c r="Y156" s="197"/>
      <c r="Z156" s="33"/>
      <c r="AA156" s="33"/>
      <c r="AB156" s="197"/>
      <c r="AC156" s="33"/>
      <c r="AD156" s="33"/>
      <c r="AE156" s="197"/>
      <c r="AF156" s="33"/>
      <c r="AG156" s="33"/>
      <c r="AH156" s="197"/>
      <c r="AI156" s="33"/>
      <c r="AJ156" s="33"/>
      <c r="AK156" s="197"/>
      <c r="AL156" s="33"/>
      <c r="AM156" s="33"/>
      <c r="AN156" s="197"/>
      <c r="AO156" s="33"/>
      <c r="AP156" s="33"/>
      <c r="AQ156" s="197"/>
      <c r="AR156" s="33"/>
      <c r="AS156" s="33"/>
      <c r="AT156" s="33"/>
      <c r="AU156" s="33"/>
    </row>
    <row r="157" spans="1:47" ht="12.95" hidden="1" customHeight="1" x14ac:dyDescent="0.2">
      <c r="A157" s="7" t="s">
        <v>1003</v>
      </c>
      <c r="B157" s="8" t="s">
        <v>920</v>
      </c>
      <c r="C157" s="10" t="s">
        <v>299</v>
      </c>
      <c r="D157" s="45" t="s">
        <v>657</v>
      </c>
      <c r="E157" s="45" t="s">
        <v>657</v>
      </c>
      <c r="F157" s="45" t="s">
        <v>657</v>
      </c>
      <c r="G157" s="45" t="s">
        <v>657</v>
      </c>
      <c r="H157" s="45" t="s">
        <v>657</v>
      </c>
      <c r="I157" s="45" t="s">
        <v>657</v>
      </c>
      <c r="J157" s="197"/>
      <c r="K157" s="33"/>
      <c r="L157" s="33"/>
      <c r="M157" s="197"/>
      <c r="N157" s="33"/>
      <c r="O157" s="33"/>
      <c r="P157" s="197"/>
      <c r="Q157" s="33"/>
      <c r="R157" s="33"/>
      <c r="S157" s="197"/>
      <c r="T157" s="33"/>
      <c r="U157" s="33"/>
      <c r="V157" s="197"/>
      <c r="W157" s="33"/>
      <c r="X157" s="33"/>
      <c r="Y157" s="197"/>
      <c r="Z157" s="33"/>
      <c r="AA157" s="33"/>
      <c r="AB157" s="197"/>
      <c r="AC157" s="33"/>
      <c r="AD157" s="33"/>
      <c r="AE157" s="197"/>
      <c r="AF157" s="33"/>
      <c r="AG157" s="33"/>
      <c r="AH157" s="197"/>
      <c r="AI157" s="33"/>
      <c r="AJ157" s="33"/>
      <c r="AK157" s="197"/>
      <c r="AL157" s="33"/>
      <c r="AM157" s="33"/>
      <c r="AN157" s="197"/>
      <c r="AO157" s="33"/>
      <c r="AP157" s="33"/>
      <c r="AQ157" s="197"/>
      <c r="AR157" s="33"/>
      <c r="AS157" s="33"/>
      <c r="AT157" s="33"/>
      <c r="AU157" s="33"/>
    </row>
    <row r="158" spans="1:47" ht="12.95" hidden="1" customHeight="1" x14ac:dyDescent="0.2">
      <c r="A158" s="7" t="s">
        <v>1004</v>
      </c>
      <c r="B158" s="8" t="s">
        <v>907</v>
      </c>
      <c r="C158" s="9" t="s">
        <v>365</v>
      </c>
      <c r="D158" s="45" t="s">
        <v>657</v>
      </c>
      <c r="E158" s="45" t="s">
        <v>657</v>
      </c>
      <c r="F158" s="45" t="s">
        <v>657</v>
      </c>
      <c r="G158" s="45" t="s">
        <v>657</v>
      </c>
      <c r="H158" s="45" t="s">
        <v>657</v>
      </c>
      <c r="I158" s="45" t="s">
        <v>657</v>
      </c>
      <c r="J158" s="197"/>
      <c r="K158" s="33"/>
      <c r="L158" s="33"/>
      <c r="M158" s="197"/>
      <c r="N158" s="33"/>
      <c r="O158" s="33"/>
      <c r="P158" s="197"/>
      <c r="Q158" s="33"/>
      <c r="R158" s="33"/>
      <c r="S158" s="197"/>
      <c r="T158" s="33"/>
      <c r="U158" s="33"/>
      <c r="V158" s="197"/>
      <c r="W158" s="33"/>
      <c r="X158" s="33"/>
      <c r="Y158" s="197"/>
      <c r="Z158" s="33"/>
      <c r="AA158" s="33"/>
      <c r="AB158" s="197"/>
      <c r="AC158" s="33"/>
      <c r="AD158" s="33"/>
      <c r="AE158" s="197"/>
      <c r="AF158" s="33"/>
      <c r="AG158" s="33"/>
      <c r="AH158" s="197"/>
      <c r="AI158" s="33"/>
      <c r="AJ158" s="33"/>
      <c r="AK158" s="197"/>
      <c r="AL158" s="33"/>
      <c r="AM158" s="33"/>
      <c r="AN158" s="197"/>
      <c r="AO158" s="33"/>
      <c r="AP158" s="33"/>
      <c r="AQ158" s="197"/>
      <c r="AR158" s="33"/>
      <c r="AS158" s="33"/>
      <c r="AT158" s="33"/>
      <c r="AU158" s="33"/>
    </row>
    <row r="159" spans="1:47" ht="12.95" hidden="1" customHeight="1" x14ac:dyDescent="0.2">
      <c r="A159" s="7" t="s">
        <v>1005</v>
      </c>
      <c r="B159" s="8" t="s">
        <v>906</v>
      </c>
      <c r="C159" s="10" t="s">
        <v>17</v>
      </c>
      <c r="D159" s="45" t="s">
        <v>657</v>
      </c>
      <c r="E159" s="45" t="s">
        <v>657</v>
      </c>
      <c r="F159" s="45" t="s">
        <v>657</v>
      </c>
      <c r="G159" s="45" t="s">
        <v>657</v>
      </c>
      <c r="H159" s="45" t="s">
        <v>657</v>
      </c>
      <c r="I159" s="45" t="s">
        <v>657</v>
      </c>
      <c r="J159" s="197"/>
      <c r="K159" s="33"/>
      <c r="L159" s="33"/>
      <c r="M159" s="197"/>
      <c r="N159" s="33"/>
      <c r="O159" s="33"/>
      <c r="P159" s="197"/>
      <c r="Q159" s="33"/>
      <c r="R159" s="33"/>
      <c r="S159" s="197"/>
      <c r="T159" s="33"/>
      <c r="U159" s="33"/>
      <c r="V159" s="197"/>
      <c r="W159" s="33"/>
      <c r="X159" s="33"/>
      <c r="Y159" s="197"/>
      <c r="Z159" s="33"/>
      <c r="AA159" s="33"/>
      <c r="AB159" s="197"/>
      <c r="AC159" s="33"/>
      <c r="AD159" s="33"/>
      <c r="AE159" s="197"/>
      <c r="AF159" s="33"/>
      <c r="AG159" s="33"/>
      <c r="AH159" s="197"/>
      <c r="AI159" s="33"/>
      <c r="AJ159" s="33"/>
      <c r="AK159" s="197"/>
      <c r="AL159" s="33"/>
      <c r="AM159" s="33"/>
      <c r="AN159" s="197"/>
      <c r="AO159" s="33"/>
      <c r="AP159" s="33"/>
      <c r="AQ159" s="197"/>
      <c r="AR159" s="33"/>
      <c r="AS159" s="33"/>
      <c r="AT159" s="33"/>
      <c r="AU159" s="33"/>
    </row>
    <row r="160" spans="1:47" ht="12.95" customHeight="1" x14ac:dyDescent="0.2">
      <c r="A160" s="7" t="s">
        <v>1006</v>
      </c>
      <c r="B160" s="8" t="s">
        <v>918</v>
      </c>
      <c r="C160" s="10" t="s">
        <v>255</v>
      </c>
      <c r="D160" s="43" t="s">
        <v>694</v>
      </c>
      <c r="E160" s="44" t="s">
        <v>743</v>
      </c>
      <c r="F160" s="45">
        <v>12</v>
      </c>
      <c r="G160" s="7">
        <v>1</v>
      </c>
      <c r="H160" s="52">
        <v>3327.55</v>
      </c>
      <c r="I160" s="37">
        <f t="shared" si="16"/>
        <v>39930.600000000006</v>
      </c>
      <c r="J160" s="198">
        <v>3327.55</v>
      </c>
      <c r="K160" s="31">
        <v>43971</v>
      </c>
      <c r="L160" s="33" t="s">
        <v>1306</v>
      </c>
      <c r="M160" s="198">
        <v>5000</v>
      </c>
      <c r="N160" s="31">
        <v>43971</v>
      </c>
      <c r="O160" s="33" t="s">
        <v>1306</v>
      </c>
      <c r="P160" s="198">
        <v>5000</v>
      </c>
      <c r="Q160" s="31">
        <v>44012</v>
      </c>
      <c r="R160" s="33" t="s">
        <v>1306</v>
      </c>
      <c r="S160" s="198">
        <v>5000</v>
      </c>
      <c r="T160" s="31">
        <v>44012</v>
      </c>
      <c r="U160" s="33" t="s">
        <v>1306</v>
      </c>
      <c r="V160" s="197"/>
      <c r="W160" s="31" t="s">
        <v>657</v>
      </c>
      <c r="X160" s="33" t="s">
        <v>1306</v>
      </c>
      <c r="Y160" s="197"/>
      <c r="Z160" s="31" t="s">
        <v>657</v>
      </c>
      <c r="AA160" s="33" t="s">
        <v>1306</v>
      </c>
      <c r="AB160" s="197"/>
      <c r="AC160" s="31" t="s">
        <v>657</v>
      </c>
      <c r="AD160" s="33" t="s">
        <v>1306</v>
      </c>
      <c r="AE160" s="197"/>
      <c r="AF160" s="31" t="s">
        <v>657</v>
      </c>
      <c r="AG160" s="33" t="s">
        <v>1306</v>
      </c>
      <c r="AH160" s="197"/>
      <c r="AI160" s="31" t="s">
        <v>657</v>
      </c>
      <c r="AJ160" s="33" t="s">
        <v>1306</v>
      </c>
      <c r="AK160" s="197"/>
      <c r="AL160" s="31" t="s">
        <v>657</v>
      </c>
      <c r="AM160" s="33" t="s">
        <v>1306</v>
      </c>
      <c r="AN160" s="197"/>
      <c r="AO160" s="31" t="s">
        <v>657</v>
      </c>
      <c r="AP160" s="33" t="s">
        <v>1306</v>
      </c>
      <c r="AQ160" s="197"/>
      <c r="AR160" s="31" t="s">
        <v>657</v>
      </c>
      <c r="AS160" s="33" t="s">
        <v>1306</v>
      </c>
      <c r="AT160" s="41">
        <f>J160+M160+P160+S160+V160+Y160+AB160+AE160+AH160+AK160+AN160+AQ160</f>
        <v>18327.55</v>
      </c>
      <c r="AU160" s="37">
        <f>I160-AT160</f>
        <v>21603.050000000007</v>
      </c>
    </row>
    <row r="161" spans="1:47" ht="12.95" hidden="1" customHeight="1" x14ac:dyDescent="0.2">
      <c r="A161" s="7" t="s">
        <v>1007</v>
      </c>
      <c r="B161" s="8" t="s">
        <v>907</v>
      </c>
      <c r="C161" s="10" t="s">
        <v>208</v>
      </c>
      <c r="D161" s="45" t="s">
        <v>657</v>
      </c>
      <c r="E161" s="45" t="s">
        <v>657</v>
      </c>
      <c r="F161" s="45" t="s">
        <v>657</v>
      </c>
      <c r="G161" s="45" t="s">
        <v>657</v>
      </c>
      <c r="H161" s="45" t="s">
        <v>657</v>
      </c>
      <c r="I161" s="45" t="s">
        <v>657</v>
      </c>
      <c r="J161" s="197"/>
      <c r="K161" s="33"/>
      <c r="L161" s="33"/>
      <c r="M161" s="197"/>
      <c r="N161" s="33"/>
      <c r="O161" s="33"/>
      <c r="P161" s="197"/>
      <c r="Q161" s="33"/>
      <c r="R161" s="33"/>
      <c r="S161" s="197"/>
      <c r="T161" s="33"/>
      <c r="U161" s="33"/>
      <c r="V161" s="197"/>
      <c r="W161" s="33"/>
      <c r="X161" s="33"/>
      <c r="Y161" s="197"/>
      <c r="Z161" s="33"/>
      <c r="AA161" s="33"/>
      <c r="AB161" s="197"/>
      <c r="AC161" s="33"/>
      <c r="AD161" s="33"/>
      <c r="AE161" s="197"/>
      <c r="AF161" s="33"/>
      <c r="AG161" s="33"/>
      <c r="AH161" s="197"/>
      <c r="AI161" s="33"/>
      <c r="AJ161" s="33"/>
      <c r="AK161" s="197"/>
      <c r="AL161" s="33"/>
      <c r="AM161" s="33"/>
      <c r="AN161" s="197"/>
      <c r="AO161" s="33"/>
      <c r="AP161" s="33"/>
      <c r="AQ161" s="197"/>
      <c r="AR161" s="33"/>
      <c r="AS161" s="33"/>
      <c r="AT161" s="33"/>
      <c r="AU161" s="33"/>
    </row>
    <row r="162" spans="1:47" ht="12.95" hidden="1" customHeight="1" x14ac:dyDescent="0.2">
      <c r="A162" s="7" t="s">
        <v>102</v>
      </c>
      <c r="B162" s="8" t="s">
        <v>920</v>
      </c>
      <c r="C162" s="10" t="s">
        <v>103</v>
      </c>
      <c r="D162" s="45" t="s">
        <v>657</v>
      </c>
      <c r="E162" s="45" t="s">
        <v>657</v>
      </c>
      <c r="F162" s="45" t="s">
        <v>657</v>
      </c>
      <c r="G162" s="45" t="s">
        <v>657</v>
      </c>
      <c r="H162" s="45" t="s">
        <v>657</v>
      </c>
      <c r="I162" s="45" t="s">
        <v>657</v>
      </c>
      <c r="J162" s="197"/>
      <c r="K162" s="33"/>
      <c r="L162" s="33"/>
      <c r="M162" s="197"/>
      <c r="N162" s="33"/>
      <c r="O162" s="33"/>
      <c r="P162" s="197"/>
      <c r="Q162" s="33"/>
      <c r="R162" s="33"/>
      <c r="S162" s="197"/>
      <c r="T162" s="33"/>
      <c r="U162" s="33"/>
      <c r="V162" s="197"/>
      <c r="W162" s="33"/>
      <c r="X162" s="33"/>
      <c r="Y162" s="197"/>
      <c r="Z162" s="33"/>
      <c r="AA162" s="33"/>
      <c r="AB162" s="197"/>
      <c r="AC162" s="33"/>
      <c r="AD162" s="33"/>
      <c r="AE162" s="197"/>
      <c r="AF162" s="33"/>
      <c r="AG162" s="33"/>
      <c r="AH162" s="197"/>
      <c r="AI162" s="33"/>
      <c r="AJ162" s="33"/>
      <c r="AK162" s="197"/>
      <c r="AL162" s="33"/>
      <c r="AM162" s="33"/>
      <c r="AN162" s="197"/>
      <c r="AO162" s="33"/>
      <c r="AP162" s="33"/>
      <c r="AQ162" s="197"/>
      <c r="AR162" s="33"/>
      <c r="AS162" s="33"/>
      <c r="AT162" s="33"/>
      <c r="AU162" s="33"/>
    </row>
    <row r="163" spans="1:47" ht="12.95" hidden="1" customHeight="1" x14ac:dyDescent="0.2">
      <c r="A163" s="7" t="s">
        <v>270</v>
      </c>
      <c r="B163" s="8" t="s">
        <v>915</v>
      </c>
      <c r="C163" s="10" t="s">
        <v>271</v>
      </c>
      <c r="D163" s="45" t="s">
        <v>657</v>
      </c>
      <c r="E163" s="45" t="s">
        <v>657</v>
      </c>
      <c r="F163" s="45" t="s">
        <v>657</v>
      </c>
      <c r="G163" s="45" t="s">
        <v>657</v>
      </c>
      <c r="H163" s="45" t="s">
        <v>657</v>
      </c>
      <c r="I163" s="45" t="s">
        <v>657</v>
      </c>
      <c r="J163" s="197"/>
      <c r="K163" s="33"/>
      <c r="L163" s="33"/>
      <c r="M163" s="197"/>
      <c r="N163" s="33"/>
      <c r="O163" s="33"/>
      <c r="P163" s="197"/>
      <c r="Q163" s="33"/>
      <c r="R163" s="33"/>
      <c r="S163" s="197"/>
      <c r="T163" s="33"/>
      <c r="U163" s="33"/>
      <c r="V163" s="197"/>
      <c r="W163" s="33"/>
      <c r="X163" s="33"/>
      <c r="Y163" s="197"/>
      <c r="Z163" s="33"/>
      <c r="AA163" s="33"/>
      <c r="AB163" s="197"/>
      <c r="AC163" s="33"/>
      <c r="AD163" s="33"/>
      <c r="AE163" s="197"/>
      <c r="AF163" s="33"/>
      <c r="AG163" s="33"/>
      <c r="AH163" s="197"/>
      <c r="AI163" s="33"/>
      <c r="AJ163" s="33"/>
      <c r="AK163" s="197"/>
      <c r="AL163" s="33"/>
      <c r="AM163" s="33"/>
      <c r="AN163" s="197"/>
      <c r="AO163" s="33"/>
      <c r="AP163" s="33"/>
      <c r="AQ163" s="197"/>
      <c r="AR163" s="33"/>
      <c r="AS163" s="33"/>
      <c r="AT163" s="33"/>
      <c r="AU163" s="33"/>
    </row>
    <row r="164" spans="1:47" ht="12.95" hidden="1" customHeight="1" x14ac:dyDescent="0.2">
      <c r="A164" s="7" t="s">
        <v>627</v>
      </c>
      <c r="B164" s="8" t="s">
        <v>911</v>
      </c>
      <c r="C164" s="9" t="s">
        <v>628</v>
      </c>
      <c r="D164" s="45" t="s">
        <v>657</v>
      </c>
      <c r="E164" s="45" t="s">
        <v>657</v>
      </c>
      <c r="F164" s="45" t="s">
        <v>657</v>
      </c>
      <c r="G164" s="45" t="s">
        <v>657</v>
      </c>
      <c r="H164" s="45" t="s">
        <v>657</v>
      </c>
      <c r="I164" s="45" t="s">
        <v>657</v>
      </c>
      <c r="J164" s="197"/>
      <c r="K164" s="33"/>
      <c r="L164" s="33"/>
      <c r="M164" s="197"/>
      <c r="N164" s="33"/>
      <c r="O164" s="33"/>
      <c r="P164" s="197"/>
      <c r="Q164" s="33"/>
      <c r="R164" s="33"/>
      <c r="S164" s="197"/>
      <c r="T164" s="33"/>
      <c r="U164" s="33"/>
      <c r="V164" s="197"/>
      <c r="W164" s="33"/>
      <c r="X164" s="33"/>
      <c r="Y164" s="197"/>
      <c r="Z164" s="33"/>
      <c r="AA164" s="33"/>
      <c r="AB164" s="197"/>
      <c r="AC164" s="33"/>
      <c r="AD164" s="33"/>
      <c r="AE164" s="197"/>
      <c r="AF164" s="33"/>
      <c r="AG164" s="33"/>
      <c r="AH164" s="197"/>
      <c r="AI164" s="33"/>
      <c r="AJ164" s="33"/>
      <c r="AK164" s="197"/>
      <c r="AL164" s="33"/>
      <c r="AM164" s="33"/>
      <c r="AN164" s="197"/>
      <c r="AO164" s="33"/>
      <c r="AP164" s="33"/>
      <c r="AQ164" s="197"/>
      <c r="AR164" s="33"/>
      <c r="AS164" s="33"/>
      <c r="AT164" s="33"/>
      <c r="AU164" s="33"/>
    </row>
    <row r="165" spans="1:47" ht="12.95" customHeight="1" x14ac:dyDescent="0.2">
      <c r="A165" s="7" t="s">
        <v>929</v>
      </c>
      <c r="B165" s="8" t="s">
        <v>907</v>
      </c>
      <c r="C165" s="9" t="s">
        <v>578</v>
      </c>
      <c r="D165" s="46" t="s">
        <v>695</v>
      </c>
      <c r="E165" s="44" t="s">
        <v>744</v>
      </c>
      <c r="F165" s="45">
        <v>12</v>
      </c>
      <c r="G165" s="7">
        <v>1</v>
      </c>
      <c r="H165" s="52">
        <v>3327.55</v>
      </c>
      <c r="I165" s="37">
        <f t="shared" si="16"/>
        <v>39930.600000000006</v>
      </c>
      <c r="J165" s="198">
        <v>3327.55</v>
      </c>
      <c r="K165" s="31">
        <v>43971</v>
      </c>
      <c r="L165" s="33" t="s">
        <v>1306</v>
      </c>
      <c r="M165" s="198">
        <v>5000</v>
      </c>
      <c r="N165" s="31">
        <v>43971</v>
      </c>
      <c r="O165" s="33" t="s">
        <v>1306</v>
      </c>
      <c r="P165" s="198">
        <v>5000</v>
      </c>
      <c r="Q165" s="31">
        <v>44012</v>
      </c>
      <c r="R165" s="33" t="s">
        <v>1306</v>
      </c>
      <c r="S165" s="198">
        <v>5000</v>
      </c>
      <c r="T165" s="31">
        <v>44012</v>
      </c>
      <c r="U165" s="33" t="s">
        <v>1306</v>
      </c>
      <c r="V165" s="197"/>
      <c r="W165" s="31" t="s">
        <v>657</v>
      </c>
      <c r="X165" s="33" t="s">
        <v>1306</v>
      </c>
      <c r="Y165" s="197"/>
      <c r="Z165" s="31" t="s">
        <v>657</v>
      </c>
      <c r="AA165" s="33" t="s">
        <v>1306</v>
      </c>
      <c r="AB165" s="197"/>
      <c r="AC165" s="31" t="s">
        <v>657</v>
      </c>
      <c r="AD165" s="33" t="s">
        <v>1306</v>
      </c>
      <c r="AE165" s="197"/>
      <c r="AF165" s="31" t="s">
        <v>657</v>
      </c>
      <c r="AG165" s="33" t="s">
        <v>1306</v>
      </c>
      <c r="AH165" s="197"/>
      <c r="AI165" s="31" t="s">
        <v>657</v>
      </c>
      <c r="AJ165" s="33" t="s">
        <v>1306</v>
      </c>
      <c r="AK165" s="197"/>
      <c r="AL165" s="31" t="s">
        <v>657</v>
      </c>
      <c r="AM165" s="33" t="s">
        <v>1306</v>
      </c>
      <c r="AN165" s="197"/>
      <c r="AO165" s="31" t="s">
        <v>657</v>
      </c>
      <c r="AP165" s="33" t="s">
        <v>1306</v>
      </c>
      <c r="AQ165" s="197"/>
      <c r="AR165" s="31" t="s">
        <v>657</v>
      </c>
      <c r="AS165" s="33" t="s">
        <v>1306</v>
      </c>
      <c r="AT165" s="41">
        <f>J165+M165+P165+S165+V165+Y165+AB165+AE165+AH165+AK165+AN165+AQ165</f>
        <v>18327.55</v>
      </c>
      <c r="AU165" s="37">
        <f>I165-AT165</f>
        <v>21603.050000000007</v>
      </c>
    </row>
    <row r="166" spans="1:47" ht="12.95" hidden="1" customHeight="1" x14ac:dyDescent="0.2">
      <c r="A166" s="7" t="s">
        <v>165</v>
      </c>
      <c r="B166" s="8" t="s">
        <v>918</v>
      </c>
      <c r="C166" s="10" t="s">
        <v>166</v>
      </c>
      <c r="D166" s="45" t="s">
        <v>657</v>
      </c>
      <c r="E166" s="45" t="s">
        <v>657</v>
      </c>
      <c r="F166" s="45" t="s">
        <v>657</v>
      </c>
      <c r="G166" s="45" t="s">
        <v>657</v>
      </c>
      <c r="H166" s="45" t="s">
        <v>657</v>
      </c>
      <c r="I166" s="45" t="s">
        <v>657</v>
      </c>
      <c r="J166" s="197"/>
      <c r="K166" s="33"/>
      <c r="L166" s="33"/>
      <c r="M166" s="197"/>
      <c r="N166" s="33"/>
      <c r="O166" s="33"/>
      <c r="P166" s="197"/>
      <c r="Q166" s="33"/>
      <c r="R166" s="33"/>
      <c r="S166" s="197"/>
      <c r="T166" s="33"/>
      <c r="U166" s="33"/>
      <c r="V166" s="197"/>
      <c r="W166" s="33"/>
      <c r="X166" s="33"/>
      <c r="Y166" s="197"/>
      <c r="Z166" s="33"/>
      <c r="AA166" s="33"/>
      <c r="AB166" s="197"/>
      <c r="AC166" s="33"/>
      <c r="AD166" s="33"/>
      <c r="AE166" s="197"/>
      <c r="AF166" s="33"/>
      <c r="AG166" s="33"/>
      <c r="AH166" s="197"/>
      <c r="AI166" s="33"/>
      <c r="AJ166" s="33"/>
      <c r="AK166" s="197"/>
      <c r="AL166" s="33"/>
      <c r="AM166" s="33"/>
      <c r="AN166" s="197"/>
      <c r="AO166" s="33"/>
      <c r="AP166" s="33"/>
      <c r="AQ166" s="197"/>
      <c r="AR166" s="33"/>
      <c r="AS166" s="33"/>
      <c r="AT166" s="33"/>
      <c r="AU166" s="33"/>
    </row>
    <row r="167" spans="1:47" ht="12.95" hidden="1" customHeight="1" x14ac:dyDescent="0.2">
      <c r="A167" s="7" t="s">
        <v>930</v>
      </c>
      <c r="B167" s="8" t="s">
        <v>907</v>
      </c>
      <c r="C167" s="9" t="s">
        <v>586</v>
      </c>
      <c r="D167" s="45" t="s">
        <v>657</v>
      </c>
      <c r="E167" s="45" t="s">
        <v>657</v>
      </c>
      <c r="F167" s="45" t="s">
        <v>657</v>
      </c>
      <c r="G167" s="45" t="s">
        <v>657</v>
      </c>
      <c r="H167" s="45" t="s">
        <v>657</v>
      </c>
      <c r="I167" s="45" t="s">
        <v>657</v>
      </c>
      <c r="J167" s="197"/>
      <c r="K167" s="33"/>
      <c r="L167" s="33"/>
      <c r="M167" s="197"/>
      <c r="N167" s="33"/>
      <c r="O167" s="33"/>
      <c r="P167" s="197"/>
      <c r="Q167" s="33"/>
      <c r="R167" s="33"/>
      <c r="S167" s="197"/>
      <c r="T167" s="33"/>
      <c r="U167" s="33"/>
      <c r="V167" s="197"/>
      <c r="W167" s="33"/>
      <c r="X167" s="33"/>
      <c r="Y167" s="197"/>
      <c r="Z167" s="33"/>
      <c r="AA167" s="33"/>
      <c r="AB167" s="197"/>
      <c r="AC167" s="33"/>
      <c r="AD167" s="33"/>
      <c r="AE167" s="197"/>
      <c r="AF167" s="33"/>
      <c r="AG167" s="33"/>
      <c r="AH167" s="197"/>
      <c r="AI167" s="33"/>
      <c r="AJ167" s="33"/>
      <c r="AK167" s="197"/>
      <c r="AL167" s="33"/>
      <c r="AM167" s="33"/>
      <c r="AN167" s="197"/>
      <c r="AO167" s="33"/>
      <c r="AP167" s="33"/>
      <c r="AQ167" s="197"/>
      <c r="AR167" s="33"/>
      <c r="AS167" s="33"/>
      <c r="AT167" s="33"/>
      <c r="AU167" s="33"/>
    </row>
    <row r="168" spans="1:47" ht="12.95" customHeight="1" x14ac:dyDescent="0.2">
      <c r="A168" s="7" t="s">
        <v>126</v>
      </c>
      <c r="B168" s="8" t="s">
        <v>910</v>
      </c>
      <c r="C168" s="10" t="s">
        <v>127</v>
      </c>
      <c r="D168" s="43" t="s">
        <v>771</v>
      </c>
      <c r="E168" s="44" t="s">
        <v>745</v>
      </c>
      <c r="F168" s="45">
        <v>12</v>
      </c>
      <c r="G168" s="7">
        <v>1</v>
      </c>
      <c r="H168" s="52">
        <v>3327.55</v>
      </c>
      <c r="I168" s="37">
        <f t="shared" si="16"/>
        <v>39930.600000000006</v>
      </c>
      <c r="J168" s="198">
        <v>3327.55</v>
      </c>
      <c r="K168" s="31">
        <v>43971</v>
      </c>
      <c r="L168" s="33" t="s">
        <v>1306</v>
      </c>
      <c r="M168" s="198">
        <v>5000</v>
      </c>
      <c r="N168" s="31">
        <v>43971</v>
      </c>
      <c r="O168" s="33" t="s">
        <v>1306</v>
      </c>
      <c r="P168" s="198">
        <v>5000</v>
      </c>
      <c r="Q168" s="31">
        <v>44012</v>
      </c>
      <c r="R168" s="33" t="s">
        <v>1306</v>
      </c>
      <c r="S168" s="198">
        <v>5000</v>
      </c>
      <c r="T168" s="31">
        <v>44012</v>
      </c>
      <c r="U168" s="33" t="s">
        <v>1306</v>
      </c>
      <c r="V168" s="197"/>
      <c r="W168" s="31" t="s">
        <v>657</v>
      </c>
      <c r="X168" s="33" t="s">
        <v>1306</v>
      </c>
      <c r="Y168" s="197"/>
      <c r="Z168" s="31" t="s">
        <v>657</v>
      </c>
      <c r="AA168" s="33" t="s">
        <v>1306</v>
      </c>
      <c r="AB168" s="197"/>
      <c r="AC168" s="31" t="s">
        <v>657</v>
      </c>
      <c r="AD168" s="33" t="s">
        <v>1306</v>
      </c>
      <c r="AE168" s="197"/>
      <c r="AF168" s="31" t="s">
        <v>657</v>
      </c>
      <c r="AG168" s="33" t="s">
        <v>1306</v>
      </c>
      <c r="AH168" s="197"/>
      <c r="AI168" s="31" t="s">
        <v>657</v>
      </c>
      <c r="AJ168" s="33" t="s">
        <v>1306</v>
      </c>
      <c r="AK168" s="197"/>
      <c r="AL168" s="31" t="s">
        <v>657</v>
      </c>
      <c r="AM168" s="33" t="s">
        <v>1306</v>
      </c>
      <c r="AN168" s="197"/>
      <c r="AO168" s="31" t="s">
        <v>657</v>
      </c>
      <c r="AP168" s="33" t="s">
        <v>1306</v>
      </c>
      <c r="AQ168" s="197"/>
      <c r="AR168" s="31" t="s">
        <v>657</v>
      </c>
      <c r="AS168" s="33" t="s">
        <v>1306</v>
      </c>
      <c r="AT168" s="41">
        <f>J168+M168+P168+S168+V168+Y168+AB168+AE168+AH168+AK168+AN168+AQ168</f>
        <v>18327.55</v>
      </c>
      <c r="AU168" s="37">
        <f>I168-AT168</f>
        <v>21603.050000000007</v>
      </c>
    </row>
    <row r="169" spans="1:47" ht="12.95" hidden="1" customHeight="1" x14ac:dyDescent="0.2">
      <c r="A169" s="7" t="s">
        <v>44</v>
      </c>
      <c r="B169" s="8" t="s">
        <v>917</v>
      </c>
      <c r="C169" s="10" t="s">
        <v>45</v>
      </c>
      <c r="D169" s="45" t="s">
        <v>657</v>
      </c>
      <c r="E169" s="45" t="s">
        <v>657</v>
      </c>
      <c r="F169" s="45" t="s">
        <v>657</v>
      </c>
      <c r="G169" s="45" t="s">
        <v>657</v>
      </c>
      <c r="H169" s="45" t="s">
        <v>657</v>
      </c>
      <c r="I169" s="45" t="s">
        <v>657</v>
      </c>
      <c r="J169" s="197"/>
      <c r="K169" s="33"/>
      <c r="L169" s="33"/>
      <c r="M169" s="197"/>
      <c r="N169" s="33"/>
      <c r="O169" s="33"/>
      <c r="P169" s="197"/>
      <c r="Q169" s="33"/>
      <c r="R169" s="33"/>
      <c r="S169" s="197"/>
      <c r="T169" s="33"/>
      <c r="U169" s="33"/>
      <c r="V169" s="197"/>
      <c r="W169" s="33"/>
      <c r="X169" s="33"/>
      <c r="Y169" s="197"/>
      <c r="Z169" s="33"/>
      <c r="AA169" s="33"/>
      <c r="AB169" s="197"/>
      <c r="AC169" s="33"/>
      <c r="AD169" s="33"/>
      <c r="AE169" s="197"/>
      <c r="AF169" s="33"/>
      <c r="AG169" s="33"/>
      <c r="AH169" s="197"/>
      <c r="AI169" s="33"/>
      <c r="AJ169" s="33"/>
      <c r="AK169" s="197"/>
      <c r="AL169" s="33"/>
      <c r="AM169" s="33"/>
      <c r="AN169" s="197"/>
      <c r="AO169" s="33"/>
      <c r="AP169" s="33"/>
      <c r="AQ169" s="197"/>
      <c r="AR169" s="33"/>
      <c r="AS169" s="33"/>
      <c r="AT169" s="33"/>
      <c r="AU169" s="33"/>
    </row>
    <row r="170" spans="1:47" ht="12.95" hidden="1" customHeight="1" x14ac:dyDescent="0.2">
      <c r="A170" s="7" t="s">
        <v>931</v>
      </c>
      <c r="B170" s="8" t="s">
        <v>911</v>
      </c>
      <c r="C170" s="10" t="s">
        <v>192</v>
      </c>
      <c r="D170" s="45" t="s">
        <v>657</v>
      </c>
      <c r="E170" s="45" t="s">
        <v>657</v>
      </c>
      <c r="F170" s="45" t="s">
        <v>657</v>
      </c>
      <c r="G170" s="45" t="s">
        <v>657</v>
      </c>
      <c r="H170" s="45" t="s">
        <v>657</v>
      </c>
      <c r="I170" s="45" t="s">
        <v>657</v>
      </c>
      <c r="J170" s="197"/>
      <c r="K170" s="33"/>
      <c r="L170" s="33"/>
      <c r="M170" s="197"/>
      <c r="N170" s="33"/>
      <c r="O170" s="33"/>
      <c r="P170" s="197"/>
      <c r="Q170" s="33"/>
      <c r="R170" s="33"/>
      <c r="S170" s="197"/>
      <c r="T170" s="33"/>
      <c r="U170" s="33"/>
      <c r="V170" s="197"/>
      <c r="W170" s="33"/>
      <c r="X170" s="33"/>
      <c r="Y170" s="197"/>
      <c r="Z170" s="33"/>
      <c r="AA170" s="33"/>
      <c r="AB170" s="197"/>
      <c r="AC170" s="33"/>
      <c r="AD170" s="33"/>
      <c r="AE170" s="197"/>
      <c r="AF170" s="33"/>
      <c r="AG170" s="33"/>
      <c r="AH170" s="197"/>
      <c r="AI170" s="33"/>
      <c r="AJ170" s="33"/>
      <c r="AK170" s="197"/>
      <c r="AL170" s="33"/>
      <c r="AM170" s="33"/>
      <c r="AN170" s="197"/>
      <c r="AO170" s="33"/>
      <c r="AP170" s="33"/>
      <c r="AQ170" s="197"/>
      <c r="AR170" s="33"/>
      <c r="AS170" s="33"/>
      <c r="AT170" s="33"/>
      <c r="AU170" s="33"/>
    </row>
    <row r="171" spans="1:47" ht="12.95" hidden="1" customHeight="1" x14ac:dyDescent="0.2">
      <c r="A171" s="7" t="s">
        <v>1008</v>
      </c>
      <c r="B171" s="8" t="s">
        <v>918</v>
      </c>
      <c r="C171" s="10" t="s">
        <v>111</v>
      </c>
      <c r="D171" s="45" t="s">
        <v>657</v>
      </c>
      <c r="E171" s="45" t="s">
        <v>657</v>
      </c>
      <c r="F171" s="45" t="s">
        <v>657</v>
      </c>
      <c r="G171" s="45" t="s">
        <v>657</v>
      </c>
      <c r="H171" s="45" t="s">
        <v>657</v>
      </c>
      <c r="I171" s="45" t="s">
        <v>657</v>
      </c>
      <c r="J171" s="197"/>
      <c r="K171" s="33"/>
      <c r="L171" s="33"/>
      <c r="M171" s="197"/>
      <c r="N171" s="33"/>
      <c r="O171" s="33"/>
      <c r="P171" s="197"/>
      <c r="Q171" s="33"/>
      <c r="R171" s="33"/>
      <c r="S171" s="197"/>
      <c r="T171" s="33"/>
      <c r="U171" s="33"/>
      <c r="V171" s="197"/>
      <c r="W171" s="33"/>
      <c r="X171" s="33"/>
      <c r="Y171" s="197"/>
      <c r="Z171" s="33"/>
      <c r="AA171" s="33"/>
      <c r="AB171" s="197"/>
      <c r="AC171" s="33"/>
      <c r="AD171" s="33"/>
      <c r="AE171" s="197"/>
      <c r="AF171" s="33"/>
      <c r="AG171" s="33"/>
      <c r="AH171" s="197"/>
      <c r="AI171" s="33"/>
      <c r="AJ171" s="33"/>
      <c r="AK171" s="197"/>
      <c r="AL171" s="33"/>
      <c r="AM171" s="33"/>
      <c r="AN171" s="197"/>
      <c r="AO171" s="33"/>
      <c r="AP171" s="33"/>
      <c r="AQ171" s="197"/>
      <c r="AR171" s="33"/>
      <c r="AS171" s="33"/>
      <c r="AT171" s="33"/>
      <c r="AU171" s="33"/>
    </row>
    <row r="172" spans="1:47" ht="12.95" customHeight="1" x14ac:dyDescent="0.2">
      <c r="A172" s="7" t="s">
        <v>494</v>
      </c>
      <c r="B172" s="8" t="s">
        <v>912</v>
      </c>
      <c r="C172" s="9" t="s">
        <v>495</v>
      </c>
      <c r="D172" s="46" t="s">
        <v>668</v>
      </c>
      <c r="E172" s="44" t="s">
        <v>746</v>
      </c>
      <c r="F172" s="45">
        <v>12</v>
      </c>
      <c r="G172" s="7">
        <v>1</v>
      </c>
      <c r="H172" s="52">
        <v>3327.55</v>
      </c>
      <c r="I172" s="37">
        <f>F172*H172</f>
        <v>39930.600000000006</v>
      </c>
      <c r="J172" s="198">
        <v>3327.55</v>
      </c>
      <c r="K172" s="31">
        <v>43971</v>
      </c>
      <c r="L172" s="33" t="s">
        <v>1306</v>
      </c>
      <c r="M172" s="198">
        <v>5000</v>
      </c>
      <c r="N172" s="31">
        <v>43971</v>
      </c>
      <c r="O172" s="33" t="s">
        <v>1306</v>
      </c>
      <c r="P172" s="198">
        <v>5000</v>
      </c>
      <c r="Q172" s="31">
        <v>44012</v>
      </c>
      <c r="R172" s="33" t="s">
        <v>1306</v>
      </c>
      <c r="S172" s="198">
        <v>5000</v>
      </c>
      <c r="T172" s="31">
        <v>44012</v>
      </c>
      <c r="U172" s="33" t="s">
        <v>1306</v>
      </c>
      <c r="V172" s="198">
        <v>5000</v>
      </c>
      <c r="W172" s="31">
        <v>44012</v>
      </c>
      <c r="X172" s="33" t="s">
        <v>1306</v>
      </c>
      <c r="Y172" s="197"/>
      <c r="Z172" s="31" t="s">
        <v>657</v>
      </c>
      <c r="AA172" s="33" t="s">
        <v>1306</v>
      </c>
      <c r="AB172" s="197"/>
      <c r="AC172" s="31" t="s">
        <v>657</v>
      </c>
      <c r="AD172" s="33" t="s">
        <v>1306</v>
      </c>
      <c r="AE172" s="197"/>
      <c r="AF172" s="31" t="s">
        <v>657</v>
      </c>
      <c r="AG172" s="33" t="s">
        <v>1306</v>
      </c>
      <c r="AH172" s="197"/>
      <c r="AI172" s="31" t="s">
        <v>657</v>
      </c>
      <c r="AJ172" s="33" t="s">
        <v>1306</v>
      </c>
      <c r="AK172" s="197"/>
      <c r="AL172" s="31" t="s">
        <v>657</v>
      </c>
      <c r="AM172" s="33" t="s">
        <v>1306</v>
      </c>
      <c r="AN172" s="197"/>
      <c r="AO172" s="31" t="s">
        <v>657</v>
      </c>
      <c r="AP172" s="33" t="s">
        <v>1306</v>
      </c>
      <c r="AQ172" s="197"/>
      <c r="AR172" s="31" t="s">
        <v>657</v>
      </c>
      <c r="AS172" s="33" t="s">
        <v>1306</v>
      </c>
      <c r="AT172" s="41">
        <f>J172+M172+P172+S172+V172+Y172+AB172+AE172+AH172+AK172+AN172+AQ172</f>
        <v>23327.55</v>
      </c>
      <c r="AU172" s="37">
        <f>I172-AT172</f>
        <v>16603.050000000007</v>
      </c>
    </row>
    <row r="173" spans="1:47" ht="12.95" hidden="1" customHeight="1" x14ac:dyDescent="0.2">
      <c r="A173" s="7" t="s">
        <v>1009</v>
      </c>
      <c r="B173" s="8" t="s">
        <v>920</v>
      </c>
      <c r="C173" s="10" t="s">
        <v>107</v>
      </c>
      <c r="D173" s="45" t="s">
        <v>657</v>
      </c>
      <c r="E173" s="45" t="s">
        <v>657</v>
      </c>
      <c r="F173" s="45" t="s">
        <v>657</v>
      </c>
      <c r="G173" s="45" t="s">
        <v>657</v>
      </c>
      <c r="H173" s="45" t="s">
        <v>657</v>
      </c>
      <c r="I173" s="45" t="s">
        <v>657</v>
      </c>
      <c r="J173" s="197"/>
      <c r="K173" s="33"/>
      <c r="L173" s="33"/>
      <c r="M173" s="197"/>
      <c r="N173" s="33"/>
      <c r="O173" s="33"/>
      <c r="P173" s="197"/>
      <c r="Q173" s="33"/>
      <c r="R173" s="33"/>
      <c r="S173" s="197"/>
      <c r="T173" s="33"/>
      <c r="U173" s="33"/>
      <c r="V173" s="197"/>
      <c r="W173" s="33"/>
      <c r="X173" s="33"/>
      <c r="Y173" s="197"/>
      <c r="Z173" s="33"/>
      <c r="AA173" s="33"/>
      <c r="AB173" s="197"/>
      <c r="AC173" s="33"/>
      <c r="AD173" s="33"/>
      <c r="AE173" s="197"/>
      <c r="AF173" s="33"/>
      <c r="AG173" s="33"/>
      <c r="AH173" s="197"/>
      <c r="AI173" s="33"/>
      <c r="AJ173" s="33"/>
      <c r="AK173" s="197"/>
      <c r="AL173" s="33"/>
      <c r="AM173" s="33"/>
      <c r="AN173" s="197"/>
      <c r="AO173" s="33"/>
      <c r="AP173" s="33"/>
      <c r="AQ173" s="197"/>
      <c r="AR173" s="33"/>
      <c r="AS173" s="33"/>
      <c r="AT173" s="33"/>
      <c r="AU173" s="33"/>
    </row>
    <row r="174" spans="1:47" ht="12.95" hidden="1" customHeight="1" x14ac:dyDescent="0.2">
      <c r="A174" s="7" t="s">
        <v>523</v>
      </c>
      <c r="B174" s="8" t="s">
        <v>913</v>
      </c>
      <c r="C174" s="9" t="s">
        <v>524</v>
      </c>
      <c r="D174" s="45" t="s">
        <v>657</v>
      </c>
      <c r="E174" s="45" t="s">
        <v>657</v>
      </c>
      <c r="F174" s="45" t="s">
        <v>657</v>
      </c>
      <c r="G174" s="45" t="s">
        <v>657</v>
      </c>
      <c r="H174" s="45" t="s">
        <v>657</v>
      </c>
      <c r="I174" s="45" t="s">
        <v>657</v>
      </c>
      <c r="J174" s="197"/>
      <c r="K174" s="33"/>
      <c r="L174" s="33"/>
      <c r="M174" s="197"/>
      <c r="N174" s="33"/>
      <c r="O174" s="33"/>
      <c r="P174" s="197"/>
      <c r="Q174" s="33"/>
      <c r="R174" s="33"/>
      <c r="S174" s="197"/>
      <c r="T174" s="33"/>
      <c r="U174" s="33"/>
      <c r="V174" s="197"/>
      <c r="W174" s="33"/>
      <c r="X174" s="33"/>
      <c r="Y174" s="197"/>
      <c r="Z174" s="33"/>
      <c r="AA174" s="33"/>
      <c r="AB174" s="197"/>
      <c r="AC174" s="33"/>
      <c r="AD174" s="33"/>
      <c r="AE174" s="197"/>
      <c r="AF174" s="33"/>
      <c r="AG174" s="33"/>
      <c r="AH174" s="197"/>
      <c r="AI174" s="33"/>
      <c r="AJ174" s="33"/>
      <c r="AK174" s="197"/>
      <c r="AL174" s="33"/>
      <c r="AM174" s="33"/>
      <c r="AN174" s="197"/>
      <c r="AO174" s="33"/>
      <c r="AP174" s="33"/>
      <c r="AQ174" s="197"/>
      <c r="AR174" s="33"/>
      <c r="AS174" s="33"/>
      <c r="AT174" s="33"/>
      <c r="AU174" s="33"/>
    </row>
    <row r="175" spans="1:47" ht="12.95" hidden="1" customHeight="1" x14ac:dyDescent="0.2">
      <c r="A175" s="7" t="s">
        <v>480</v>
      </c>
      <c r="B175" s="8" t="s">
        <v>918</v>
      </c>
      <c r="C175" s="9" t="s">
        <v>481</v>
      </c>
      <c r="D175" s="45" t="s">
        <v>657</v>
      </c>
      <c r="E175" s="45" t="s">
        <v>657</v>
      </c>
      <c r="F175" s="45" t="s">
        <v>657</v>
      </c>
      <c r="G175" s="45" t="s">
        <v>657</v>
      </c>
      <c r="H175" s="45" t="s">
        <v>657</v>
      </c>
      <c r="I175" s="45" t="s">
        <v>657</v>
      </c>
      <c r="J175" s="197"/>
      <c r="K175" s="33"/>
      <c r="L175" s="33"/>
      <c r="M175" s="197"/>
      <c r="N175" s="33"/>
      <c r="O175" s="33"/>
      <c r="P175" s="197"/>
      <c r="Q175" s="33"/>
      <c r="R175" s="33"/>
      <c r="S175" s="197"/>
      <c r="T175" s="33"/>
      <c r="U175" s="33"/>
      <c r="V175" s="197"/>
      <c r="W175" s="33"/>
      <c r="X175" s="33"/>
      <c r="Y175" s="197"/>
      <c r="Z175" s="33"/>
      <c r="AA175" s="33"/>
      <c r="AB175" s="197"/>
      <c r="AC175" s="33"/>
      <c r="AD175" s="33"/>
      <c r="AE175" s="197"/>
      <c r="AF175" s="33"/>
      <c r="AG175" s="33"/>
      <c r="AH175" s="197"/>
      <c r="AI175" s="33"/>
      <c r="AJ175" s="33"/>
      <c r="AK175" s="197"/>
      <c r="AL175" s="33"/>
      <c r="AM175" s="33"/>
      <c r="AN175" s="197"/>
      <c r="AO175" s="33"/>
      <c r="AP175" s="33"/>
      <c r="AQ175" s="197"/>
      <c r="AR175" s="33"/>
      <c r="AS175" s="33"/>
      <c r="AT175" s="33"/>
      <c r="AU175" s="33"/>
    </row>
    <row r="176" spans="1:47" ht="12.95" customHeight="1" x14ac:dyDescent="0.2">
      <c r="A176" s="7" t="s">
        <v>455</v>
      </c>
      <c r="B176" s="8" t="s">
        <v>913</v>
      </c>
      <c r="C176" s="9" t="s">
        <v>456</v>
      </c>
      <c r="D176" s="46" t="s">
        <v>696</v>
      </c>
      <c r="E176" s="44" t="s">
        <v>747</v>
      </c>
      <c r="F176" s="45">
        <v>0</v>
      </c>
      <c r="G176" s="7">
        <v>1</v>
      </c>
      <c r="H176" s="52">
        <v>0</v>
      </c>
      <c r="I176" s="197"/>
      <c r="J176" s="197"/>
      <c r="K176" s="31" t="s">
        <v>1309</v>
      </c>
      <c r="L176" s="33"/>
      <c r="M176" s="197"/>
      <c r="N176" s="31" t="s">
        <v>1309</v>
      </c>
      <c r="O176" s="33"/>
      <c r="P176" s="197"/>
      <c r="Q176" s="31" t="s">
        <v>1309</v>
      </c>
      <c r="R176" s="33"/>
      <c r="S176" s="197"/>
      <c r="T176" s="31" t="s">
        <v>1309</v>
      </c>
      <c r="U176" s="33" t="s">
        <v>1306</v>
      </c>
      <c r="V176" s="197"/>
      <c r="W176" s="31" t="s">
        <v>657</v>
      </c>
      <c r="X176" s="33" t="s">
        <v>1306</v>
      </c>
      <c r="Y176" s="197"/>
      <c r="Z176" s="31" t="s">
        <v>1309</v>
      </c>
      <c r="AA176" s="33" t="s">
        <v>1306</v>
      </c>
      <c r="AB176" s="197"/>
      <c r="AC176" s="31" t="s">
        <v>1309</v>
      </c>
      <c r="AD176" s="33" t="s">
        <v>1306</v>
      </c>
      <c r="AE176" s="197"/>
      <c r="AF176" s="31" t="s">
        <v>1309</v>
      </c>
      <c r="AG176" s="33" t="s">
        <v>1306</v>
      </c>
      <c r="AH176" s="197"/>
      <c r="AI176" s="31" t="s">
        <v>1309</v>
      </c>
      <c r="AJ176" s="33" t="s">
        <v>1306</v>
      </c>
      <c r="AK176" s="197"/>
      <c r="AL176" s="31" t="s">
        <v>1309</v>
      </c>
      <c r="AM176" s="33" t="s">
        <v>1306</v>
      </c>
      <c r="AN176" s="197"/>
      <c r="AO176" s="31" t="s">
        <v>1309</v>
      </c>
      <c r="AP176" s="33" t="s">
        <v>1306</v>
      </c>
      <c r="AQ176" s="197"/>
      <c r="AR176" s="31" t="s">
        <v>1309</v>
      </c>
      <c r="AS176" s="33" t="s">
        <v>1306</v>
      </c>
      <c r="AT176" s="41">
        <f>J176+M176+P176+S176+V176+Y176+AB176+AE176+AH176+AK176+AN176+AQ176</f>
        <v>0</v>
      </c>
      <c r="AU176" s="37">
        <f>I176-AT176</f>
        <v>0</v>
      </c>
    </row>
    <row r="177" spans="1:47" ht="12.95" hidden="1" customHeight="1" x14ac:dyDescent="0.2">
      <c r="A177" s="7" t="s">
        <v>325</v>
      </c>
      <c r="B177" s="8" t="s">
        <v>914</v>
      </c>
      <c r="C177" s="10" t="s">
        <v>326</v>
      </c>
      <c r="D177" s="45" t="s">
        <v>657</v>
      </c>
      <c r="E177" s="45" t="s">
        <v>657</v>
      </c>
      <c r="F177" s="45" t="s">
        <v>657</v>
      </c>
      <c r="G177" s="45" t="s">
        <v>657</v>
      </c>
      <c r="H177" s="45" t="s">
        <v>657</v>
      </c>
      <c r="I177" s="45" t="s">
        <v>657</v>
      </c>
      <c r="J177" s="197"/>
      <c r="K177" s="33"/>
      <c r="L177" s="33"/>
      <c r="M177" s="197"/>
      <c r="N177" s="33"/>
      <c r="O177" s="33"/>
      <c r="P177" s="197"/>
      <c r="Q177" s="33"/>
      <c r="R177" s="33"/>
      <c r="S177" s="197"/>
      <c r="T177" s="33"/>
      <c r="U177" s="33"/>
      <c r="V177" s="197"/>
      <c r="W177" s="33"/>
      <c r="X177" s="33"/>
      <c r="Y177" s="197"/>
      <c r="Z177" s="33"/>
      <c r="AA177" s="33"/>
      <c r="AB177" s="197"/>
      <c r="AC177" s="33"/>
      <c r="AD177" s="33"/>
      <c r="AE177" s="197"/>
      <c r="AF177" s="33"/>
      <c r="AG177" s="33"/>
      <c r="AH177" s="197"/>
      <c r="AI177" s="33"/>
      <c r="AJ177" s="33"/>
      <c r="AK177" s="197"/>
      <c r="AL177" s="33"/>
      <c r="AM177" s="33"/>
      <c r="AN177" s="197"/>
      <c r="AO177" s="33"/>
      <c r="AP177" s="33"/>
      <c r="AQ177" s="197"/>
      <c r="AR177" s="33"/>
      <c r="AS177" s="33"/>
      <c r="AT177" s="33"/>
      <c r="AU177" s="33"/>
    </row>
    <row r="178" spans="1:47" ht="12.95" customHeight="1" x14ac:dyDescent="0.2">
      <c r="A178" s="7" t="s">
        <v>302</v>
      </c>
      <c r="B178" s="8" t="s">
        <v>907</v>
      </c>
      <c r="C178" s="10" t="s">
        <v>303</v>
      </c>
      <c r="D178" s="43" t="s">
        <v>697</v>
      </c>
      <c r="E178" s="44" t="s">
        <v>748</v>
      </c>
      <c r="F178" s="45">
        <v>12</v>
      </c>
      <c r="G178" s="7">
        <v>1</v>
      </c>
      <c r="H178" s="52">
        <v>3327.55</v>
      </c>
      <c r="I178" s="37">
        <f t="shared" si="16"/>
        <v>39930.600000000006</v>
      </c>
      <c r="J178" s="198">
        <v>3327.55</v>
      </c>
      <c r="K178" s="31">
        <v>43971</v>
      </c>
      <c r="L178" s="33" t="s">
        <v>1306</v>
      </c>
      <c r="M178" s="198">
        <v>5000</v>
      </c>
      <c r="N178" s="31">
        <v>43971</v>
      </c>
      <c r="O178" s="33" t="s">
        <v>1306</v>
      </c>
      <c r="P178" s="198">
        <v>5000</v>
      </c>
      <c r="Q178" s="31">
        <v>44012</v>
      </c>
      <c r="R178" s="33" t="s">
        <v>1306</v>
      </c>
      <c r="S178" s="198">
        <v>5000</v>
      </c>
      <c r="T178" s="31">
        <v>44012</v>
      </c>
      <c r="U178" s="33" t="s">
        <v>1306</v>
      </c>
      <c r="V178" s="197"/>
      <c r="W178" s="31" t="s">
        <v>657</v>
      </c>
      <c r="X178" s="33" t="s">
        <v>1306</v>
      </c>
      <c r="Y178" s="197"/>
      <c r="Z178" s="31" t="s">
        <v>657</v>
      </c>
      <c r="AA178" s="33" t="s">
        <v>1306</v>
      </c>
      <c r="AB178" s="197"/>
      <c r="AC178" s="31" t="s">
        <v>657</v>
      </c>
      <c r="AD178" s="33" t="s">
        <v>1306</v>
      </c>
      <c r="AE178" s="197"/>
      <c r="AF178" s="31" t="s">
        <v>657</v>
      </c>
      <c r="AG178" s="33" t="s">
        <v>1306</v>
      </c>
      <c r="AH178" s="197"/>
      <c r="AI178" s="31" t="s">
        <v>657</v>
      </c>
      <c r="AJ178" s="33" t="s">
        <v>1306</v>
      </c>
      <c r="AK178" s="197"/>
      <c r="AL178" s="31" t="s">
        <v>657</v>
      </c>
      <c r="AM178" s="33" t="s">
        <v>1306</v>
      </c>
      <c r="AN178" s="197"/>
      <c r="AO178" s="31" t="s">
        <v>657</v>
      </c>
      <c r="AP178" s="33" t="s">
        <v>1306</v>
      </c>
      <c r="AQ178" s="197"/>
      <c r="AR178" s="31" t="s">
        <v>657</v>
      </c>
      <c r="AS178" s="33" t="s">
        <v>1306</v>
      </c>
      <c r="AT178" s="41">
        <f>J178+M178+P178+S178+V178+Y178+AB178+AE178+AH178+AK178+AN178+AQ178</f>
        <v>18327.55</v>
      </c>
      <c r="AU178" s="37">
        <f>I178-AT178</f>
        <v>21603.050000000007</v>
      </c>
    </row>
    <row r="179" spans="1:47" ht="12.95" hidden="1" customHeight="1" x14ac:dyDescent="0.2">
      <c r="A179" s="7" t="s">
        <v>12</v>
      </c>
      <c r="B179" s="8" t="s">
        <v>912</v>
      </c>
      <c r="C179" s="10" t="s">
        <v>13</v>
      </c>
      <c r="D179" s="45" t="s">
        <v>657</v>
      </c>
      <c r="E179" s="45" t="s">
        <v>657</v>
      </c>
      <c r="F179" s="45" t="s">
        <v>657</v>
      </c>
      <c r="G179" s="45" t="s">
        <v>657</v>
      </c>
      <c r="H179" s="45" t="s">
        <v>657</v>
      </c>
      <c r="I179" s="45" t="s">
        <v>657</v>
      </c>
      <c r="J179" s="197"/>
      <c r="K179" s="33"/>
      <c r="L179" s="33"/>
      <c r="M179" s="197"/>
      <c r="N179" s="33"/>
      <c r="O179" s="33"/>
      <c r="P179" s="197"/>
      <c r="Q179" s="33"/>
      <c r="R179" s="33"/>
      <c r="S179" s="197"/>
      <c r="T179" s="33"/>
      <c r="U179" s="33"/>
      <c r="V179" s="197"/>
      <c r="W179" s="33"/>
      <c r="X179" s="33"/>
      <c r="Y179" s="197"/>
      <c r="Z179" s="33"/>
      <c r="AA179" s="33"/>
      <c r="AB179" s="197"/>
      <c r="AC179" s="33"/>
      <c r="AD179" s="33"/>
      <c r="AE179" s="197"/>
      <c r="AF179" s="33"/>
      <c r="AG179" s="33"/>
      <c r="AH179" s="197"/>
      <c r="AI179" s="33"/>
      <c r="AJ179" s="33"/>
      <c r="AK179" s="197"/>
      <c r="AL179" s="33"/>
      <c r="AM179" s="33"/>
      <c r="AN179" s="197"/>
      <c r="AO179" s="33"/>
      <c r="AP179" s="33"/>
      <c r="AQ179" s="197"/>
      <c r="AR179" s="33"/>
      <c r="AS179" s="33"/>
      <c r="AT179" s="33"/>
      <c r="AU179" s="33"/>
    </row>
    <row r="180" spans="1:47" ht="12.95" customHeight="1" x14ac:dyDescent="0.2">
      <c r="A180" s="7" t="s">
        <v>356</v>
      </c>
      <c r="B180" s="8" t="s">
        <v>907</v>
      </c>
      <c r="C180" s="10" t="s">
        <v>357</v>
      </c>
      <c r="D180" s="43" t="s">
        <v>698</v>
      </c>
      <c r="E180" s="44" t="s">
        <v>749</v>
      </c>
      <c r="F180" s="45">
        <v>12</v>
      </c>
      <c r="G180" s="7">
        <v>1</v>
      </c>
      <c r="H180" s="52">
        <v>3327.55</v>
      </c>
      <c r="I180" s="37">
        <f t="shared" si="16"/>
        <v>39930.600000000006</v>
      </c>
      <c r="J180" s="198">
        <v>3327.55</v>
      </c>
      <c r="K180" s="31">
        <v>43971</v>
      </c>
      <c r="L180" s="33" t="s">
        <v>1306</v>
      </c>
      <c r="M180" s="198">
        <v>5000</v>
      </c>
      <c r="N180" s="31">
        <v>43971</v>
      </c>
      <c r="O180" s="33" t="s">
        <v>1306</v>
      </c>
      <c r="P180" s="198">
        <v>5000</v>
      </c>
      <c r="Q180" s="31">
        <v>44012</v>
      </c>
      <c r="R180" s="33" t="s">
        <v>1306</v>
      </c>
      <c r="S180" s="198">
        <v>5000</v>
      </c>
      <c r="T180" s="31">
        <v>44012</v>
      </c>
      <c r="U180" s="33" t="s">
        <v>1306</v>
      </c>
      <c r="V180" s="197"/>
      <c r="W180" s="31" t="s">
        <v>657</v>
      </c>
      <c r="X180" s="33" t="s">
        <v>1306</v>
      </c>
      <c r="Y180" s="197"/>
      <c r="Z180" s="31" t="s">
        <v>657</v>
      </c>
      <c r="AA180" s="33" t="s">
        <v>1306</v>
      </c>
      <c r="AB180" s="197"/>
      <c r="AC180" s="31" t="s">
        <v>657</v>
      </c>
      <c r="AD180" s="33" t="s">
        <v>1306</v>
      </c>
      <c r="AE180" s="197"/>
      <c r="AF180" s="31" t="s">
        <v>657</v>
      </c>
      <c r="AG180" s="33" t="s">
        <v>1306</v>
      </c>
      <c r="AH180" s="197"/>
      <c r="AI180" s="31" t="s">
        <v>657</v>
      </c>
      <c r="AJ180" s="33" t="s">
        <v>1306</v>
      </c>
      <c r="AK180" s="197"/>
      <c r="AL180" s="31" t="s">
        <v>657</v>
      </c>
      <c r="AM180" s="33" t="s">
        <v>1306</v>
      </c>
      <c r="AN180" s="197"/>
      <c r="AO180" s="31" t="s">
        <v>657</v>
      </c>
      <c r="AP180" s="33" t="s">
        <v>1306</v>
      </c>
      <c r="AQ180" s="197"/>
      <c r="AR180" s="31" t="s">
        <v>657</v>
      </c>
      <c r="AS180" s="33" t="s">
        <v>1306</v>
      </c>
      <c r="AT180" s="41">
        <f t="shared" ref="AT180:AT184" si="19">J180+M180+P180+S180+V180+Y180+AB180+AE180+AH180+AK180+AN180+AQ180</f>
        <v>18327.55</v>
      </c>
      <c r="AU180" s="37">
        <f t="shared" ref="AU180:AU184" si="20">I180-AT180</f>
        <v>21603.050000000007</v>
      </c>
    </row>
    <row r="181" spans="1:47" ht="12.95" customHeight="1" x14ac:dyDescent="0.2">
      <c r="A181" s="7" t="s">
        <v>551</v>
      </c>
      <c r="B181" s="8" t="s">
        <v>912</v>
      </c>
      <c r="C181" s="9" t="s">
        <v>552</v>
      </c>
      <c r="D181" s="46" t="s">
        <v>772</v>
      </c>
      <c r="E181" s="44" t="s">
        <v>750</v>
      </c>
      <c r="F181" s="45">
        <v>12</v>
      </c>
      <c r="G181" s="7">
        <v>1</v>
      </c>
      <c r="H181" s="52">
        <v>3327.55</v>
      </c>
      <c r="I181" s="37">
        <f t="shared" si="16"/>
        <v>39930.600000000006</v>
      </c>
      <c r="J181" s="198">
        <v>3327.55</v>
      </c>
      <c r="K181" s="31">
        <v>43971</v>
      </c>
      <c r="L181" s="33" t="s">
        <v>1306</v>
      </c>
      <c r="M181" s="198">
        <v>5000</v>
      </c>
      <c r="N181" s="31">
        <v>43971</v>
      </c>
      <c r="O181" s="33" t="s">
        <v>1306</v>
      </c>
      <c r="P181" s="198">
        <v>5000</v>
      </c>
      <c r="Q181" s="31">
        <v>44012</v>
      </c>
      <c r="R181" s="33" t="s">
        <v>1306</v>
      </c>
      <c r="S181" s="198">
        <v>5000</v>
      </c>
      <c r="T181" s="31">
        <v>44012</v>
      </c>
      <c r="U181" s="33" t="s">
        <v>1306</v>
      </c>
      <c r="V181" s="197"/>
      <c r="W181" s="31" t="s">
        <v>657</v>
      </c>
      <c r="X181" s="33" t="s">
        <v>1306</v>
      </c>
      <c r="Y181" s="197"/>
      <c r="Z181" s="31" t="s">
        <v>657</v>
      </c>
      <c r="AA181" s="33" t="s">
        <v>1306</v>
      </c>
      <c r="AB181" s="197"/>
      <c r="AC181" s="31" t="s">
        <v>657</v>
      </c>
      <c r="AD181" s="33" t="s">
        <v>1306</v>
      </c>
      <c r="AE181" s="197"/>
      <c r="AF181" s="31" t="s">
        <v>657</v>
      </c>
      <c r="AG181" s="33" t="s">
        <v>1306</v>
      </c>
      <c r="AH181" s="197"/>
      <c r="AI181" s="31" t="s">
        <v>657</v>
      </c>
      <c r="AJ181" s="33" t="s">
        <v>1306</v>
      </c>
      <c r="AK181" s="197"/>
      <c r="AL181" s="31" t="s">
        <v>657</v>
      </c>
      <c r="AM181" s="33" t="s">
        <v>1306</v>
      </c>
      <c r="AN181" s="197"/>
      <c r="AO181" s="31" t="s">
        <v>657</v>
      </c>
      <c r="AP181" s="33" t="s">
        <v>1306</v>
      </c>
      <c r="AQ181" s="197"/>
      <c r="AR181" s="31" t="s">
        <v>657</v>
      </c>
      <c r="AS181" s="33" t="s">
        <v>1306</v>
      </c>
      <c r="AT181" s="41">
        <f t="shared" si="19"/>
        <v>18327.55</v>
      </c>
      <c r="AU181" s="37">
        <f t="shared" si="20"/>
        <v>21603.050000000007</v>
      </c>
    </row>
    <row r="182" spans="1:47" ht="12.95" customHeight="1" x14ac:dyDescent="0.2">
      <c r="A182" s="7" t="s">
        <v>274</v>
      </c>
      <c r="B182" s="8" t="s">
        <v>920</v>
      </c>
      <c r="C182" s="10" t="s">
        <v>275</v>
      </c>
      <c r="D182" s="43" t="s">
        <v>699</v>
      </c>
      <c r="E182" s="44" t="s">
        <v>751</v>
      </c>
      <c r="F182" s="45">
        <v>12</v>
      </c>
      <c r="G182" s="7">
        <v>1</v>
      </c>
      <c r="H182" s="52">
        <v>3327.55</v>
      </c>
      <c r="I182" s="37">
        <f t="shared" si="16"/>
        <v>39930.600000000006</v>
      </c>
      <c r="J182" s="198">
        <v>3327.55</v>
      </c>
      <c r="K182" s="31">
        <v>43971</v>
      </c>
      <c r="L182" s="33" t="s">
        <v>1306</v>
      </c>
      <c r="M182" s="198">
        <v>5000</v>
      </c>
      <c r="N182" s="31">
        <v>43971</v>
      </c>
      <c r="O182" s="33" t="s">
        <v>1306</v>
      </c>
      <c r="P182" s="198">
        <v>5000</v>
      </c>
      <c r="Q182" s="31">
        <v>44012</v>
      </c>
      <c r="R182" s="33" t="s">
        <v>1306</v>
      </c>
      <c r="S182" s="198">
        <v>5000</v>
      </c>
      <c r="T182" s="31">
        <v>44012</v>
      </c>
      <c r="U182" s="33" t="s">
        <v>1306</v>
      </c>
      <c r="V182" s="198">
        <v>5000</v>
      </c>
      <c r="W182" s="31">
        <v>44012</v>
      </c>
      <c r="X182" s="33" t="s">
        <v>1306</v>
      </c>
      <c r="Y182" s="197"/>
      <c r="Z182" s="31" t="s">
        <v>657</v>
      </c>
      <c r="AA182" s="33" t="s">
        <v>1306</v>
      </c>
      <c r="AB182" s="197"/>
      <c r="AC182" s="31" t="s">
        <v>657</v>
      </c>
      <c r="AD182" s="33" t="s">
        <v>1306</v>
      </c>
      <c r="AE182" s="197"/>
      <c r="AF182" s="31" t="s">
        <v>657</v>
      </c>
      <c r="AG182" s="33" t="s">
        <v>1306</v>
      </c>
      <c r="AH182" s="197"/>
      <c r="AI182" s="31" t="s">
        <v>657</v>
      </c>
      <c r="AJ182" s="33" t="s">
        <v>1306</v>
      </c>
      <c r="AK182" s="197"/>
      <c r="AL182" s="31" t="s">
        <v>657</v>
      </c>
      <c r="AM182" s="33" t="s">
        <v>1306</v>
      </c>
      <c r="AN182" s="197"/>
      <c r="AO182" s="31" t="s">
        <v>657</v>
      </c>
      <c r="AP182" s="33" t="s">
        <v>1306</v>
      </c>
      <c r="AQ182" s="197"/>
      <c r="AR182" s="31" t="s">
        <v>657</v>
      </c>
      <c r="AS182" s="33" t="s">
        <v>1306</v>
      </c>
      <c r="AT182" s="41">
        <f t="shared" si="19"/>
        <v>23327.55</v>
      </c>
      <c r="AU182" s="37">
        <f t="shared" si="20"/>
        <v>16603.050000000007</v>
      </c>
    </row>
    <row r="183" spans="1:47" ht="12.95" customHeight="1" x14ac:dyDescent="0.2">
      <c r="A183" s="7" t="s">
        <v>1010</v>
      </c>
      <c r="B183" s="8" t="s">
        <v>918</v>
      </c>
      <c r="C183" s="10" t="s">
        <v>224</v>
      </c>
      <c r="D183" s="43" t="s">
        <v>773</v>
      </c>
      <c r="E183" s="44" t="s">
        <v>935</v>
      </c>
      <c r="F183" s="45">
        <v>12</v>
      </c>
      <c r="G183" s="7">
        <v>1</v>
      </c>
      <c r="H183" s="52">
        <v>3327.55</v>
      </c>
      <c r="I183" s="37">
        <f t="shared" si="16"/>
        <v>39930.600000000006</v>
      </c>
      <c r="J183" s="198">
        <v>3327.55</v>
      </c>
      <c r="K183" s="31">
        <v>43971</v>
      </c>
      <c r="L183" s="33" t="s">
        <v>1306</v>
      </c>
      <c r="M183" s="198">
        <v>5000</v>
      </c>
      <c r="N183" s="31">
        <v>43971</v>
      </c>
      <c r="O183" s="33" t="s">
        <v>1306</v>
      </c>
      <c r="P183" s="198">
        <v>5000</v>
      </c>
      <c r="Q183" s="31">
        <v>44012</v>
      </c>
      <c r="R183" s="33" t="s">
        <v>1306</v>
      </c>
      <c r="S183" s="198">
        <v>5000</v>
      </c>
      <c r="T183" s="31">
        <v>44012</v>
      </c>
      <c r="U183" s="33" t="s">
        <v>1306</v>
      </c>
      <c r="V183" s="197"/>
      <c r="W183" s="31" t="s">
        <v>657</v>
      </c>
      <c r="X183" s="33" t="s">
        <v>1306</v>
      </c>
      <c r="Y183" s="197"/>
      <c r="Z183" s="31" t="s">
        <v>657</v>
      </c>
      <c r="AA183" s="33" t="s">
        <v>1306</v>
      </c>
      <c r="AB183" s="197"/>
      <c r="AC183" s="31" t="s">
        <v>657</v>
      </c>
      <c r="AD183" s="33" t="s">
        <v>1306</v>
      </c>
      <c r="AE183" s="197"/>
      <c r="AF183" s="31" t="s">
        <v>657</v>
      </c>
      <c r="AG183" s="33" t="s">
        <v>1306</v>
      </c>
      <c r="AH183" s="197"/>
      <c r="AI183" s="31" t="s">
        <v>657</v>
      </c>
      <c r="AJ183" s="33" t="s">
        <v>1306</v>
      </c>
      <c r="AK183" s="197"/>
      <c r="AL183" s="31" t="s">
        <v>657</v>
      </c>
      <c r="AM183" s="33" t="s">
        <v>1306</v>
      </c>
      <c r="AN183" s="197"/>
      <c r="AO183" s="31" t="s">
        <v>657</v>
      </c>
      <c r="AP183" s="33" t="s">
        <v>1306</v>
      </c>
      <c r="AQ183" s="197"/>
      <c r="AR183" s="31" t="s">
        <v>657</v>
      </c>
      <c r="AS183" s="33" t="s">
        <v>1306</v>
      </c>
      <c r="AT183" s="41">
        <f t="shared" si="19"/>
        <v>18327.55</v>
      </c>
      <c r="AU183" s="37">
        <f t="shared" si="20"/>
        <v>21603.050000000007</v>
      </c>
    </row>
    <row r="184" spans="1:47" ht="12.95" customHeight="1" x14ac:dyDescent="0.2">
      <c r="A184" s="7" t="s">
        <v>142</v>
      </c>
      <c r="B184" s="8" t="s">
        <v>918</v>
      </c>
      <c r="C184" s="10" t="s">
        <v>143</v>
      </c>
      <c r="D184" s="43" t="s">
        <v>700</v>
      </c>
      <c r="E184" s="44" t="s">
        <v>759</v>
      </c>
      <c r="F184" s="45">
        <v>12</v>
      </c>
      <c r="G184" s="7">
        <v>1</v>
      </c>
      <c r="H184" s="52">
        <v>3327.55</v>
      </c>
      <c r="I184" s="37">
        <f t="shared" si="16"/>
        <v>39930.600000000006</v>
      </c>
      <c r="J184" s="198">
        <v>3327.55</v>
      </c>
      <c r="K184" s="31">
        <v>43971</v>
      </c>
      <c r="L184" s="33" t="s">
        <v>1306</v>
      </c>
      <c r="M184" s="198">
        <v>5000</v>
      </c>
      <c r="N184" s="31">
        <v>43971</v>
      </c>
      <c r="O184" s="33" t="s">
        <v>1306</v>
      </c>
      <c r="P184" s="198">
        <v>5000</v>
      </c>
      <c r="Q184" s="31">
        <v>44012</v>
      </c>
      <c r="R184" s="33" t="s">
        <v>1306</v>
      </c>
      <c r="S184" s="198">
        <v>5000</v>
      </c>
      <c r="T184" s="31">
        <v>44012</v>
      </c>
      <c r="U184" s="33" t="s">
        <v>1306</v>
      </c>
      <c r="V184" s="197"/>
      <c r="W184" s="31" t="s">
        <v>657</v>
      </c>
      <c r="X184" s="33" t="s">
        <v>1306</v>
      </c>
      <c r="Y184" s="197"/>
      <c r="Z184" s="31" t="s">
        <v>657</v>
      </c>
      <c r="AA184" s="33" t="s">
        <v>1306</v>
      </c>
      <c r="AB184" s="197"/>
      <c r="AC184" s="31" t="s">
        <v>657</v>
      </c>
      <c r="AD184" s="33" t="s">
        <v>1306</v>
      </c>
      <c r="AE184" s="197"/>
      <c r="AF184" s="31" t="s">
        <v>657</v>
      </c>
      <c r="AG184" s="33" t="s">
        <v>1306</v>
      </c>
      <c r="AH184" s="197"/>
      <c r="AI184" s="31" t="s">
        <v>657</v>
      </c>
      <c r="AJ184" s="33" t="s">
        <v>1306</v>
      </c>
      <c r="AK184" s="197"/>
      <c r="AL184" s="31" t="s">
        <v>657</v>
      </c>
      <c r="AM184" s="33" t="s">
        <v>1306</v>
      </c>
      <c r="AN184" s="197"/>
      <c r="AO184" s="31" t="s">
        <v>657</v>
      </c>
      <c r="AP184" s="33" t="s">
        <v>1306</v>
      </c>
      <c r="AQ184" s="197"/>
      <c r="AR184" s="31" t="s">
        <v>657</v>
      </c>
      <c r="AS184" s="33" t="s">
        <v>1306</v>
      </c>
      <c r="AT184" s="41">
        <f t="shared" si="19"/>
        <v>18327.55</v>
      </c>
      <c r="AU184" s="37">
        <f t="shared" si="20"/>
        <v>21603.050000000007</v>
      </c>
    </row>
    <row r="185" spans="1:47" ht="12.95" hidden="1" customHeight="1" x14ac:dyDescent="0.2">
      <c r="A185" s="7" t="s">
        <v>28</v>
      </c>
      <c r="B185" s="8" t="s">
        <v>913</v>
      </c>
      <c r="C185" s="10" t="s">
        <v>29</v>
      </c>
      <c r="D185" s="45" t="s">
        <v>657</v>
      </c>
      <c r="E185" s="45" t="s">
        <v>657</v>
      </c>
      <c r="F185" s="45" t="s">
        <v>657</v>
      </c>
      <c r="G185" s="45" t="s">
        <v>657</v>
      </c>
      <c r="H185" s="45" t="s">
        <v>657</v>
      </c>
      <c r="I185" s="45" t="s">
        <v>657</v>
      </c>
      <c r="J185" s="197"/>
      <c r="K185" s="33"/>
      <c r="L185" s="33"/>
      <c r="M185" s="197"/>
      <c r="N185" s="33"/>
      <c r="O185" s="33"/>
      <c r="P185" s="197"/>
      <c r="Q185" s="33"/>
      <c r="R185" s="33"/>
      <c r="S185" s="197"/>
      <c r="T185" s="33"/>
      <c r="U185" s="33"/>
      <c r="V185" s="197"/>
      <c r="W185" s="33"/>
      <c r="X185" s="33"/>
      <c r="Y185" s="197"/>
      <c r="Z185" s="33"/>
      <c r="AA185" s="33"/>
      <c r="AB185" s="197"/>
      <c r="AC185" s="33"/>
      <c r="AD185" s="33"/>
      <c r="AE185" s="197"/>
      <c r="AF185" s="33"/>
      <c r="AG185" s="33"/>
      <c r="AH185" s="197"/>
      <c r="AI185" s="33"/>
      <c r="AJ185" s="33"/>
      <c r="AK185" s="197"/>
      <c r="AL185" s="33"/>
      <c r="AM185" s="33"/>
      <c r="AN185" s="197"/>
      <c r="AO185" s="33"/>
      <c r="AP185" s="33"/>
      <c r="AQ185" s="197"/>
      <c r="AR185" s="33"/>
      <c r="AS185" s="33"/>
      <c r="AT185" s="33"/>
      <c r="AU185" s="33"/>
    </row>
    <row r="186" spans="1:47" ht="12.95" hidden="1" customHeight="1" x14ac:dyDescent="0.2">
      <c r="A186" s="7" t="s">
        <v>1011</v>
      </c>
      <c r="B186" s="8" t="s">
        <v>911</v>
      </c>
      <c r="C186" s="10" t="s">
        <v>79</v>
      </c>
      <c r="D186" s="45" t="s">
        <v>657</v>
      </c>
      <c r="E186" s="45" t="s">
        <v>657</v>
      </c>
      <c r="F186" s="45" t="s">
        <v>657</v>
      </c>
      <c r="G186" s="45" t="s">
        <v>657</v>
      </c>
      <c r="H186" s="45" t="s">
        <v>657</v>
      </c>
      <c r="I186" s="45" t="s">
        <v>657</v>
      </c>
      <c r="J186" s="197"/>
      <c r="K186" s="33"/>
      <c r="L186" s="33"/>
      <c r="M186" s="197"/>
      <c r="N186" s="33"/>
      <c r="O186" s="33"/>
      <c r="P186" s="197"/>
      <c r="Q186" s="33"/>
      <c r="R186" s="33"/>
      <c r="S186" s="197"/>
      <c r="T186" s="33"/>
      <c r="U186" s="33"/>
      <c r="V186" s="197"/>
      <c r="W186" s="33"/>
      <c r="X186" s="33"/>
      <c r="Y186" s="197"/>
      <c r="Z186" s="33"/>
      <c r="AA186" s="33"/>
      <c r="AB186" s="197"/>
      <c r="AC186" s="33"/>
      <c r="AD186" s="33"/>
      <c r="AE186" s="197"/>
      <c r="AF186" s="33"/>
      <c r="AG186" s="33"/>
      <c r="AH186" s="197"/>
      <c r="AI186" s="33"/>
      <c r="AJ186" s="33"/>
      <c r="AK186" s="197"/>
      <c r="AL186" s="33"/>
      <c r="AM186" s="33"/>
      <c r="AN186" s="197"/>
      <c r="AO186" s="33"/>
      <c r="AP186" s="33"/>
      <c r="AQ186" s="197"/>
      <c r="AR186" s="33"/>
      <c r="AS186" s="33"/>
      <c r="AT186" s="33"/>
      <c r="AU186" s="33"/>
    </row>
    <row r="187" spans="1:47" ht="12.95" hidden="1" customHeight="1" x14ac:dyDescent="0.2">
      <c r="A187" s="7" t="s">
        <v>184</v>
      </c>
      <c r="B187" s="8" t="s">
        <v>911</v>
      </c>
      <c r="C187" s="10" t="s">
        <v>185</v>
      </c>
      <c r="D187" s="45" t="s">
        <v>657</v>
      </c>
      <c r="E187" s="45" t="s">
        <v>657</v>
      </c>
      <c r="F187" s="45" t="s">
        <v>657</v>
      </c>
      <c r="G187" s="45" t="s">
        <v>657</v>
      </c>
      <c r="H187" s="45" t="s">
        <v>657</v>
      </c>
      <c r="I187" s="45" t="s">
        <v>657</v>
      </c>
      <c r="J187" s="197"/>
      <c r="K187" s="33"/>
      <c r="L187" s="33"/>
      <c r="M187" s="197"/>
      <c r="N187" s="33"/>
      <c r="O187" s="33"/>
      <c r="P187" s="197"/>
      <c r="Q187" s="33"/>
      <c r="R187" s="33"/>
      <c r="S187" s="197"/>
      <c r="T187" s="33"/>
      <c r="U187" s="33"/>
      <c r="V187" s="197"/>
      <c r="W187" s="33"/>
      <c r="X187" s="33"/>
      <c r="Y187" s="197"/>
      <c r="Z187" s="33"/>
      <c r="AA187" s="33"/>
      <c r="AB187" s="197"/>
      <c r="AC187" s="33"/>
      <c r="AD187" s="33"/>
      <c r="AE187" s="197"/>
      <c r="AF187" s="33"/>
      <c r="AG187" s="33"/>
      <c r="AH187" s="197"/>
      <c r="AI187" s="33"/>
      <c r="AJ187" s="33"/>
      <c r="AK187" s="197"/>
      <c r="AL187" s="33"/>
      <c r="AM187" s="33"/>
      <c r="AN187" s="197"/>
      <c r="AO187" s="33"/>
      <c r="AP187" s="33"/>
      <c r="AQ187" s="197"/>
      <c r="AR187" s="33"/>
      <c r="AS187" s="33"/>
      <c r="AT187" s="33"/>
      <c r="AU187" s="33"/>
    </row>
    <row r="188" spans="1:47" ht="12.95" customHeight="1" x14ac:dyDescent="0.2">
      <c r="H188" s="75">
        <f>SUBTOTAL(9,H5:H184)</f>
        <v>184679.06999999989</v>
      </c>
      <c r="AT188" s="75">
        <f>SUBTOTAL(9,AT5:AT184)</f>
        <v>1094653.1800000011</v>
      </c>
      <c r="AU188" s="75">
        <f>SUBTOTAL(9,AU5:AU184)</f>
        <v>1101530.1800000011</v>
      </c>
    </row>
    <row r="189" spans="1:47" ht="12.95" customHeight="1" x14ac:dyDescent="0.2">
      <c r="H189" s="75">
        <f>H188-H63</f>
        <v>179687.6999999999</v>
      </c>
    </row>
    <row r="190" spans="1:47" ht="12.95" customHeight="1" x14ac:dyDescent="0.2">
      <c r="H190" s="75">
        <f>H189*12</f>
        <v>2156252.3999999985</v>
      </c>
    </row>
    <row r="191" spans="1:47" ht="12.95" customHeight="1" x14ac:dyDescent="0.2">
      <c r="H191" s="75">
        <f>H63*8</f>
        <v>39930.959999999999</v>
      </c>
    </row>
    <row r="192" spans="1:47" ht="12.95" customHeight="1" x14ac:dyDescent="0.2">
      <c r="H192" s="75">
        <f>SUBTOTAL(9,H190:H191)</f>
        <v>2196183.3599999985</v>
      </c>
    </row>
  </sheetData>
  <sheetProtection algorithmName="SHA-512" hashValue="BeAaQ5h8C4yp3OkWZGfXhJinfNY56BvORIMuaZrNuXytGxCr6vhDmyK8PNay3iCAGWqgCx+caI4EF6AaRE3ZSw==" saltValue="zsIYw285U2fmhAKStYdIGQ==" spinCount="100000" sheet="1" selectLockedCells="1" selectUnlockedCells="1"/>
  <autoFilter ref="A2:AU191" xr:uid="{428A015A-83D5-44C3-AB95-7716E846B87D}">
    <filterColumn colId="3">
      <filters blank="1">
        <filter val="01/16"/>
        <filter val="01/17"/>
        <filter val="02/16"/>
        <filter val="02/17"/>
        <filter val="03/16"/>
        <filter val="03/17"/>
        <filter val="04/16"/>
        <filter val="04/17"/>
        <filter val="05/16"/>
        <filter val="05/17"/>
        <filter val="06/16"/>
        <filter val="06/17"/>
        <filter val="07/16"/>
        <filter val="07/17"/>
        <filter val="08/16"/>
        <filter val="08/17"/>
        <filter val="09/16"/>
        <filter val="09/17"/>
        <filter val="10/16"/>
        <filter val="10/17"/>
        <filter val="11/16"/>
        <filter val="11/17"/>
        <filter val="11/18"/>
        <filter val="12/16"/>
        <filter val="12/17"/>
        <filter val="13/16"/>
        <filter val="13/17"/>
        <filter val="14/16"/>
        <filter val="14/17"/>
        <filter val="15/16"/>
        <filter val="15/17"/>
        <filter val="16/16"/>
        <filter val="16/17"/>
        <filter val="17/16"/>
        <filter val="17/17"/>
        <filter val="18/16"/>
        <filter val="18/17"/>
        <filter val="19/16"/>
        <filter val="19/17"/>
        <filter val="20/16"/>
        <filter val="20/17"/>
        <filter val="21/16"/>
        <filter val="21/17"/>
        <filter val="22/16"/>
        <filter val="22/17"/>
        <filter val="23/16"/>
        <filter val="23/17"/>
        <filter val="24/16"/>
        <filter val="24/17"/>
        <filter val="25/16"/>
        <filter val="25/17"/>
        <filter val="26/16"/>
        <filter val="27/16"/>
        <filter val="28/16"/>
        <filter val="29/16"/>
        <filter val="30/16"/>
      </filters>
    </filterColumn>
  </autoFilter>
  <mergeCells count="13">
    <mergeCell ref="AT1:AU1"/>
    <mergeCell ref="J1:L1"/>
    <mergeCell ref="M1:O1"/>
    <mergeCell ref="P1:R1"/>
    <mergeCell ref="S1:U1"/>
    <mergeCell ref="AK1:AM1"/>
    <mergeCell ref="V1:X1"/>
    <mergeCell ref="Y1:AA1"/>
    <mergeCell ref="AB1:AD1"/>
    <mergeCell ref="AE1:AG1"/>
    <mergeCell ref="AH1:AJ1"/>
    <mergeCell ref="AN1:AP1"/>
    <mergeCell ref="AQ1:AS1"/>
  </mergeCells>
  <conditionalFormatting sqref="J188:AT1048576 J1:AN1 AT1 J2:AT2 D63:I63 AT63:AT64 AT107:AT108 AT13:AT14 AT5 AT9 AT17 AT28 AT31 AT35 AT37:AT38 AT40:AT41 AT43:AT44 AT48 AT51 AT54 AT56 AT59 AT67 AT74 AT87 AT89 AT92 AT96:AT99 AT101 AT110 AT116 AT119 AT121 AT130 AT134 AT136 AT139:AT140 AT145 AT147 AT149 AT160 AT165 AT168 AT172 AT178 AT180:AT184 AT176">
    <cfRule type="cellIs" dxfId="1467" priority="2875" operator="equal">
      <formula>"NÃO SE APLICA"</formula>
    </cfRule>
  </conditionalFormatting>
  <conditionalFormatting sqref="D63:I63">
    <cfRule type="cellIs" dxfId="1466" priority="1024" operator="equal">
      <formula>"REPROGRAMAÇÃO DE SALDOS"</formula>
    </cfRule>
    <cfRule type="cellIs" dxfId="1465" priority="1025" operator="equal">
      <formula>43373</formula>
    </cfRule>
    <cfRule type="cellIs" dxfId="1464" priority="1026" operator="equal">
      <formula>"SALDO REPROGRAMADO"</formula>
    </cfRule>
    <cfRule type="cellIs" dxfId="1463" priority="1027" operator="equal">
      <formula>"REPROGRAMAÇÃO DE SALDOS"</formula>
    </cfRule>
    <cfRule type="cellIs" dxfId="1462" priority="1028" operator="equal">
      <formula>"NÃO POSSUI"</formula>
    </cfRule>
    <cfRule type="cellIs" dxfId="1461" priority="1029" operator="equal">
      <formula>"NÃO SE APLICA"</formula>
    </cfRule>
  </conditionalFormatting>
  <conditionalFormatting sqref="J18:K27 J15:K16 J10:K12 J6:K8 J3:N3 J60:K60 J57:K58 J55:K55 J52:K53 J49:K50 J45:K47 J42:K42 J39:K39 J36:K36 J32:K34 J29:K30 J109:K109 J102:K106 J100:K100 J93:K95 J90:K91 J88:K88 J75:K86 J68:K73 J65:K66 J148:K148 J146:K146 J141:K144 J137:K138 J135:K135 J131:K133 J122:K129 J120:K120 J117:K118 J111:K115 J185:K187 J179:K179 J177:K177 J173:K175 J169:K171 J166:K167 J161:K164 J150:K159 D63:I63 W63 J62:K62 K61 AU60:AU62 M150:N159 M161:N164 M166:N167 M169:N171 M173:N175 M177:N177 M179:N179 M185:N187 M111:N115 M117:N118 M120:N120 M122:N129 M131:N133 M135:N135 M137:N138 M141:N144 M146:N146 M148:N148 M65:N66 M68:N73 M75:N86 M88:N88 M90:N91 M93:N95 M100:N100 M102:N106 M109:N109 M29:N30 M32:N34 M36:N36 M39:N39 M42:N42 M45:N47 M49:N50 M52:N53 M55:N55 M57:N58 M60:N62 J4:K4 M4:N4 M6:N8 M10:N12 M15:N16 M18:N27 P18:Q27 P15:Q16 P10:Q12 P6:Q8 P60:Q62 P57:Q58 P55:Q55 P52:Q53 P49:Q50 P45:Q47 P42:Q42 P39:Q39 P36:Q36 P32:Q34 P29:Q30 P109:Q109 P102:Q106 P100:Q100 P93:Q95 P90:Q91 P88:Q88 P75:Q86 P68:Q73 P65:Q66 P148:Q148 P146:Q146 P141:Q144 P137:Q138 P135:Q135 P131:Q133 P122:Q129 P120:Q120 P117:Q118 P111:Q115 P185:Q187 P179:Q179 P177:Q177 P173:Q175 P169:Q171 P166:Q167 P161:Q164 P150:Q159 P3:Q4 S3:T4 S150:T159 S161:T164 S166:T167 S169:T171 S173:T175 S177:T177 S179:T179 S185:T187 S111:T115 S117:T118 S120:T120 S122:T129 S131:T133 S135:T135 S137:T138 S141:T144 S146:T146 S148:T148 S65:T66 S68:T73 S75:T86 S88:T88 S90:T91 S93:T95 S100:T100 S102:T106 S109:T109 S29:T30 S32:T34 S36:T36 S39:T39 S42:T42 S45:T47 S49:T50 S52:T53 S55:T55 S57:T58 S60:T62 S6:T8 S10:T12 S15:T16 S18:T27 V18:W27 V15:W16 V10:W12 V6:W8 V60:W62 V57:W58 V55:W55 V52:W53 V49:W50 V45:W47 V42:W42 V39:W39 V36:W36 V32:W34 V29:W30 V109:W109 V102:W106 V100:W100 V93:W95 V90:W91 V88:W88 V75:W86 V68:W73 V65:W66 V148:W148 V146:W146 V141:W144 V137:W138 V135:W135 V131:W133 V122:W129 V120:W120 V117:W118 V111:W115 V185:W187 V179:W179 V177:W177 V173:W175 V169:W171 V166:W167 V161:W164 V150:W159 V3:W4 AE3:AF3 AT18:AU27 AT15:AU16 AT10:AU12 AT6:AU8 AT57:AU58 AT55:AU55 AT52:AU53 AT49:AU50 AT45:AU47 AT42:AU42 AT39:AU39 AT36:AU36 AT32:AU34 AT29:AU30 AT109:AU109 AT102:AU106 AT100:AU100 AT93:AU95 AT90:AU91 AT88:AU88 AT75:AU86 AT68:AU73 AT65:AU66 AT148:AU148 AT146:AU146 AT141:AU144 AT137:AU138 AT135:AU135 AT131:AU133 AT122:AU129 AT120:AU120 AT117:AU118 AT111:AU115 AT185:AU187 AT179:AU179 AT177:AU177 AT173:AU175 AT169:AU171 AT166:AU167 AT161:AU164 AT150:AU159 AT3:AU4">
    <cfRule type="containsBlanks" dxfId="1460" priority="1023">
      <formula>LEN(TRIM(D3))=0</formula>
    </cfRule>
  </conditionalFormatting>
  <conditionalFormatting sqref="D188:AU1048576 D1:AN1 D3:I4 D6:I8 D10:I12 D15:I16 D18:I27 D29:I30 D32:I34 D36:I36 D39:I39 D42:I42 D45:I47 D49:I50 D52:I53 D55:I55 D57:I58 D65:I66 D68:I73 D75:I86 D88:I88 D90:I91 D93:I95 D100:I100 D102:I106 AT1 D2:AU2 D5:K5 D185:I187 D179:I179 D169:I171 D166:I167 D161:I164 D150:I159 D148:I148 D146:I146 D141:I144 D137:I138 D135:I135 D131:I133 D122:I129 D120:I120 D117:I118 D111:I115 D109:I109 D9:K9 S5 V5 D107:K108 D64:K64 D60:I63 D13:K14 D17:K17 D28:K28 D31:K31 D35:K35 D37:K38 D40:K41 D43:K44 D48:K48 D51:K51 D54:K54 D56:K56 D59:K59 AT63:AU64 D67:K67 D74:K74 D87:K87 D89:K89 D92:K92 D96:K99 D101:K101 D110:K110 D116:K116 D119:K119 D121:K121 D130:K130 D134:K134 D136:K136 D139:K140 D145:K145 D147:K147 D149:K149 D160:K160 D165:K165 D168:K168 D172:K172 D178:K178 D180:K184 M180:N184 M178:N178 M172:N172 M168:N168 M165:N165 M160:N160 M149:N149 M147:N147 M145:N145 M139:N140 M136:N136 M134:N134 M130:N130 M121:N121 M119:N119 M116:N116 M110:N110 M101:N101 M96:N99 M92:N92 M89:N89 M87:N87 M74:N74 M67:N67 M59:N59 M56:N56 M54:N54 M51:N51 M48:N48 M43:N44 M40:N41 M37:N38 M35:N35 M31:N31 M28:N28 M17:N17 M13:N14 M64:N64 M107:N108 M9:N9 M5:N5 P107:Q108 P64:Q64 P13:Q14 P17:Q17 P28:Q28 P31:Q31 P35:Q35 P37:Q38 P40:Q41 P43:Q44 P48:Q48 P51:Q51 P54:Q54 P56:Q56 P59:Q59 P67:Q67 P74:Q74 P87:Q87 P89:Q89 P92:Q92 P96:Q99 P101:Q101 P110:Q110 P116:Q116 P119:Q119 P121:Q121 P130:Q130 P134:Q134 P136:Q136 P139:Q140 P145:Q145 P147:Q147 P149:Q149 P160:Q160 P165:Q165 P168:Q168 P172:Q172 P178:Q178 P180:Q184 S180:T184 S178:T178 S172:T172 S168:T168 S165:T165 S160:T160 S149:T149 S147:T147 S145:T145 S139:T140 S136:T136 S134:T134 S130:T130 S121:T121 S119:T119 S116:T116 S110:T110 S101:T101 S96:T99 S92:T92 S89:T89 S87:T87 S74:T74 S67:T67 S59:T59 S56:T56 S54:T54 S51:T51 S48:T48 S43:T44 S40:T41 S37:T38 S35:T35 S31:T31 S28:T28 S17:T17 S13:T14 S64:T64 S107:T108 V13:W14 V17:W17 V28:W28 V31:W31 V37:W37 V48:W48 V56:W56 V67:W67 V89:W89 V110:W110 V136:W136 V147:W147 V172:W172 V182:W182 AT107:AU108 AT13:AU14 AT17:AU17 AT28:AU28 AT31:AU31 AT35:AU35 AT37:AU38 AT40:AU41 AT43:AU44 AT48:AU48 AT51:AU51 AT54:AU54 AT56:AU56 AT59:AU59 AT67:AU67 AT74:AU74 AT87:AU87 AT89:AU89 AT92:AU92 AT96:AU99 AT101:AU101 AT110:AU110 AT116:AU116 AT119:AU119 AT121:AU121 AT130:AU130 AT134:AU134 AT136:AU136 AT139:AU140 AT145:AU145 AT147:AU147 AT149:AU149 AT160:AU160 AT165:AU165 AT168:AU168 AT172:AU172 AT176:AU176 AT178:AU178 AT180:AU184 AT9:AU9 AT5:AU5 D173:I175 D177:I177 D176:H176">
    <cfRule type="cellIs" dxfId="1459" priority="1022" operator="equal">
      <formula>"REPROGRAMAÇÃO DE SALDOS"</formula>
    </cfRule>
  </conditionalFormatting>
  <conditionalFormatting sqref="D1:AN1 D3:I4 D6:I8 D10:I12 D15:I16 D18:I27 D29:I30 D32:I34 D36:I36 D39:I39 D42:I42 D45:I47 D49:I50 D52:I53 D55:I55 D57:I58 D65:I66 D68:I73 D75:I86 D88:I88 D90:I91 D93:I95 D100:I100 D102:I106 D109:I109 D111:I115 D117:I118 D120:I120 D122:I129 D131:I133 D135:I135 D137:I138 D141:I144 D146:I146 D148:I148 D150:I159 D161:I164 D166:I167 D169:I171 D179:I179 D188:AU1048576 D185:I187 AT1 D2:AU2 D5:K5 D9:K9 S5 V5 D107:K108 D64:K64 D60:I63 D13:K14 D17:K17 D28:K28 D31:K31 D35:K35 D37:K38 D40:K41 D43:K44 D48:K48 D51:K51 D54:K54 D56:K56 D59:K59 AT63:AU64 D67:K67 D74:K74 D87:K87 D89:K89 D92:K92 D96:K99 D101:K101 D110:K110 D116:K116 D119:K119 D121:K121 D130:K130 D134:K134 D136:K136 D139:K140 D145:K145 D147:K147 D149:K149 D160:K160 D165:K165 D168:K168 D172:K172 D178:K178 D180:K184 M180:N184 M178:N178 M172:N172 M168:N168 M165:N165 M160:N160 M149:N149 M147:N147 M145:N145 M139:N140 M136:N136 M134:N134 M130:N130 M121:N121 M119:N119 M116:N116 M110:N110 M101:N101 M96:N99 M92:N92 M89:N89 M87:N87 M74:N74 M67:N67 M59:N59 M56:N56 M54:N54 M51:N51 M48:N48 M43:N44 M40:N41 M37:N38 M35:N35 M31:N31 M28:N28 M17:N17 M13:N14 M64:N64 M107:N108 M9:N9 M5:N5 P107:Q108 P64:Q64 P13:Q14 P17:Q17 P28:Q28 P31:Q31 P35:Q35 P37:Q38 P40:Q41 P43:Q44 P48:Q48 P51:Q51 P54:Q54 P56:Q56 P59:Q59 P67:Q67 P74:Q74 P87:Q87 P89:Q89 P92:Q92 P96:Q99 P101:Q101 P110:Q110 P116:Q116 P119:Q119 P121:Q121 P130:Q130 P134:Q134 P136:Q136 P139:Q140 P145:Q145 P147:Q147 P149:Q149 P160:Q160 P165:Q165 P168:Q168 P172:Q172 P178:Q178 P180:Q184 S180:T184 S178:T178 S172:T172 S168:T168 S165:T165 S160:T160 S149:T149 S147:T147 S145:T145 S139:T140 S136:T136 S134:T134 S130:T130 S121:T121 S119:T119 S116:T116 S110:T110 S101:T101 S96:T99 S92:T92 S89:T89 S87:T87 S74:T74 S67:T67 S59:T59 S56:T56 S54:T54 S51:T51 S48:T48 S43:T44 S40:T41 S37:T38 S35:T35 S31:T31 S28:T28 S17:T17 S13:T14 S64:T64 S107:T108 V13:W14 V17:W17 V28:W28 V31:W31 V37:W37 V48:W48 V56:W56 V67:W67 V89:W89 V110:W110 V136:W136 V147:W147 V172:W172 V182:W182 AT107:AU108 AT13:AU14 AT17:AU17 AT28:AU28 AT31:AU31 AT35:AU35 AT37:AU38 AT40:AU41 AT43:AU44 AT48:AU48 AT51:AU51 AT54:AU54 AT56:AU56 AT59:AU59 AT67:AU67 AT74:AU74 AT87:AU87 AT89:AU89 AT92:AU92 AT96:AU99 AT101:AU101 AT110:AU110 AT116:AU116 AT119:AU119 AT121:AU121 AT130:AU130 AT134:AU134 AT136:AU136 AT139:AU140 AT145:AU145 AT147:AU147 AT149:AU149 AT160:AU160 AT165:AU165 AT168:AU168 AT172:AU172 AT176:AU176 AT178:AU178 AT180:AU184 AT9:AU9 AT5:AU5 D173:I175 D177:I177 D176:H176">
    <cfRule type="cellIs" dxfId="1458" priority="1021" operator="equal">
      <formula>"NÃO POSSUI"</formula>
    </cfRule>
  </conditionalFormatting>
  <conditionalFormatting sqref="D1:AN1 D3:I4 D6:I8 D10:I12 D15:I16 D18:I27 D29:I30 D32:I34 D36:I36 D39:I39 D42:I42 D45:I47 D49:I50 D52:I53 D55:I55 D57:I58 D65:I66 D68:I73 D75:I86 D88:I88 D90:I91 D93:I95 D100:I100 D102:I106 D109:I109 D111:I115 D117:I118 D120:I120 D122:I129 D131:I133 D135:I135 D137:I138 D141:I144 D146:I146 D148:I148 D150:I159 D161:I164 D166:I167 D169:I171 D179:I179 D188:AU1048576 D185:I187 AT1 D2:AU2 D5:K5 D9:K9 S5 V5 D64:K64 D60:I63 D13:K14 D17:K17 D28:K28 D31:K31 D35:K35 D37:K38 D40:K41 D43:K44 D48:K48 D51:K51 D54:K54 D56:K56 D59:K59 AT63:AU64 D67:K67 D74:K74 D87:K87 D89:K89 D92:K92 D96:K99 D101:K101 D107:K108 D110:K110 D116:K116 D119:K119 D121:K121 D130:K130 D134:K134 D136:K136 D139:K140 D145:K145 D147:K147 D149:K149 D160:K160 D165:K165 D168:K168 D172:K172 D178:K178 D180:K184 M180:N184 M178:N178 M172:N172 M168:N168 M165:N165 M160:N160 M149:N149 M147:N147 M145:N145 M139:N140 M136:N136 M134:N134 M130:N130 M121:N121 M119:N119 M116:N116 M110:N110 M107:N108 M101:N101 M96:N99 M92:N92 M89:N89 M87:N87 M74:N74 M67:N67 M59:N59 M56:N56 M54:N54 M51:N51 M48:N48 M43:N44 M40:N41 M37:N38 M35:N35 M31:N31 M28:N28 M17:N17 M13:N14 M64:N64 M9:N9 M5:N5 P64:Q64 P13:Q14 P17:Q17 P28:Q28 P31:Q31 P35:Q35 P37:Q38 P40:Q41 P43:Q44 P48:Q48 P51:Q51 P54:Q54 P56:Q56 P59:Q59 P67:Q67 P74:Q74 P87:Q87 P89:Q89 P92:Q92 P96:Q99 P101:Q101 P107:Q108 P110:Q110 P116:Q116 P119:Q119 P121:Q121 P130:Q130 P134:Q134 P136:Q136 P139:Q140 P145:Q145 P147:Q147 P149:Q149 P160:Q160 P165:Q165 P168:Q168 P172:Q172 P178:Q178 P180:Q184 S180:T184 S178:T178 S172:T172 S168:T168 S165:T165 S160:T160 S149:T149 S147:T147 S145:T145 S139:T140 S136:T136 S134:T134 S130:T130 S121:T121 S119:T119 S116:T116 S110:T110 S107:T108 S101:T101 S96:T99 S92:T92 S89:T89 S87:T87 S74:T74 S67:T67 S59:T59 S56:T56 S54:T54 S51:T51 S48:T48 S43:T44 S40:T41 S37:T38 S35:T35 S31:T31 S28:T28 S17:T17 S13:T14 S64:T64 V13:W14 V17:W17 V28:W28 V31:W31 V37:W37 V48:W48 V56:W56 V67:W67 V89:W89 V110:W110 V136:W136 V147:W147 V172:W172 V182:W182 AT13:AU14 AT17:AU17 AT28:AU28 AT31:AU31 AT35:AU35 AT37:AU38 AT40:AU41 AT43:AU44 AT48:AU48 AT51:AU51 AT54:AU54 AT56:AU56 AT59:AU59 AT67:AU67 AT74:AU74 AT87:AU87 AT89:AU89 AT92:AU92 AT96:AU99 AT101:AU101 AT107:AU108 AT110:AU110 AT116:AU116 AT119:AU119 AT121:AU121 AT130:AU130 AT134:AU134 AT136:AU136 AT139:AU140 AT145:AU145 AT147:AU147 AT149:AU149 AT160:AU160 AT165:AU165 AT168:AU168 AT172:AU172 AT176:AU176 AT178:AU178 AT180:AU184 AT9:AU9 AT5:AU5 D173:I175 D177:I177 D176:H176">
    <cfRule type="cellIs" dxfId="1457" priority="1019" operator="equal">
      <formula>"NÃO SE APLICA"</formula>
    </cfRule>
  </conditionalFormatting>
  <conditionalFormatting sqref="J18:K27 J15:K16 J10:K12 J6:K8 J3:N3 J57:K58 J55:K55 J52:K53 J49:K50 J45:K47 J42:K42 J39:K39 J36:K36 J32:K34 J29:K30 J109:K109 J102:K106 J100:K100 J93:K95 J90:K91 J88:K88 J75:K86 J68:K73 J65:K66 J148:K148 J146:K146 J141:K144 J137:K138 J135:K135 J131:K133 J122:K129 J120:K120 J117:K118 J111:K115 J185:K187 J179:K179 J177:K177 J173:K175 J169:K171 J166:K167 J161:K164 J150:K159 J60:K60 W63 J62:K62 K61 AU60:AU62 M60:N62 M150:N159 M161:N164 M166:N167 M169:N171 M173:N175 M177:N177 M179:N179 M185:N187 M111:N115 M117:N118 M120:N120 M122:N129 M131:N133 M135:N135 M137:N138 M141:N144 M146:N146 M148:N148 M65:N66 M68:N73 M75:N86 M88:N88 M90:N91 M93:N95 M100:N100 M102:N106 M109:N109 M29:N30 M32:N34 M36:N36 M39:N39 M42:N42 M45:N47 M49:N50 M52:N53 M55:N55 M57:N58 J4:K4 M4:N4 M6:N8 M10:N12 M15:N16 M18:N27 P18:Q27 P15:Q16 P10:Q12 P6:Q8 P57:Q58 P55:Q55 P52:Q53 P49:Q50 P45:Q47 P42:Q42 P39:Q39 P36:Q36 P32:Q34 P29:Q30 P109:Q109 P102:Q106 P100:Q100 P93:Q95 P90:Q91 P88:Q88 P75:Q86 P68:Q73 P65:Q66 P148:Q148 P146:Q146 P141:Q144 P137:Q138 P135:Q135 P131:Q133 P122:Q129 P120:Q120 P117:Q118 P111:Q115 P185:Q187 P179:Q179 P177:Q177 P173:Q175 P169:Q171 P166:Q167 P161:Q164 P150:Q159 P60:Q62 P3:Q4 S3:T4 S60:T62 S150:T159 S161:T164 S166:T167 S169:T171 S173:T175 S177:T177 S179:T179 S185:T187 S111:T115 S117:T118 S120:T120 S122:T129 S131:T133 S135:T135 S137:T138 S141:T144 S146:T146 S148:T148 S65:T66 S68:T73 S75:T86 S88:T88 S90:T91 S93:T95 S100:T100 S102:T106 S109:T109 S29:T30 S32:T34 S36:T36 S39:T39 S42:T42 S45:T47 S49:T50 S52:T53 S55:T55 S57:T58 S6:T8 S10:T12 S15:T16 S18:T27 V18:W27 V15:W16 V10:W12 V6:W8 V57:W58 V55:W55 V52:W53 V49:W50 V45:W47 V42:W42 V39:W39 V36:W36 V32:W34 V29:W30 V109:W109 V102:W106 V100:W100 V93:W95 V90:W91 V88:W88 V75:W86 V68:W73 V65:W66 V148:W148 V146:W146 V141:W144 V137:W138 V135:W135 V131:W133 V122:W129 V120:W120 V117:W118 V111:W115 V185:W187 V179:W179 V177:W177 V173:W175 V169:W171 V166:W167 V161:W164 V150:W159 V60:W62 V3:W4 AE3:AF3 AT18:AU27 AT15:AU16 AT10:AU12 AT6:AU8 AT57:AU58 AT55:AU55 AT52:AU53 AT49:AU50 AT45:AU47 AT42:AU42 AT39:AU39 AT36:AU36 AT32:AU34 AT29:AU30 AT109:AU109 AT102:AU106 AT100:AU100 AT93:AU95 AT90:AU91 AT88:AU88 AT75:AU86 AT68:AU73 AT65:AU66 AT148:AU148 AT146:AU146 AT141:AU144 AT137:AU138 AT135:AU135 AT131:AU133 AT122:AU129 AT120:AU120 AT117:AU118 AT111:AU115 AT185:AU187 AT179:AU179 AT177:AU177 AT173:AU175 AT169:AU171 AT166:AU167 AT161:AU164 AT150:AU159 AT3:AU4">
    <cfRule type="cellIs" dxfId="1456" priority="951" operator="equal">
      <formula>"REPROGRAMAÇÃO DE SALDOS"</formula>
    </cfRule>
    <cfRule type="cellIs" dxfId="1455" priority="952" operator="equal">
      <formula>"NÃO SE APLICA"</formula>
    </cfRule>
    <cfRule type="cellIs" dxfId="1454" priority="953" operator="equal">
      <formula>"NÃO POSSUI"</formula>
    </cfRule>
    <cfRule type="cellIs" dxfId="1453" priority="954" operator="equal">
      <formula>"NÃO SE APLICA"</formula>
    </cfRule>
  </conditionalFormatting>
  <conditionalFormatting sqref="Q5">
    <cfRule type="cellIs" dxfId="1452" priority="681" operator="equal">
      <formula>"REPROGRAMAÇÃO DE SALDOS"</formula>
    </cfRule>
  </conditionalFormatting>
  <conditionalFormatting sqref="Q5">
    <cfRule type="cellIs" dxfId="1451" priority="680" operator="equal">
      <formula>"NÃO POSSUI"</formula>
    </cfRule>
  </conditionalFormatting>
  <conditionalFormatting sqref="Q5">
    <cfRule type="cellIs" dxfId="1450" priority="679" operator="equal">
      <formula>"NÃO SE APLICA"</formula>
    </cfRule>
  </conditionalFormatting>
  <conditionalFormatting sqref="P5">
    <cfRule type="cellIs" dxfId="1449" priority="678" operator="equal">
      <formula>"REPROGRAMAÇÃO DE SALDOS"</formula>
    </cfRule>
  </conditionalFormatting>
  <conditionalFormatting sqref="P5">
    <cfRule type="cellIs" dxfId="1448" priority="677" operator="equal">
      <formula>"NÃO POSSUI"</formula>
    </cfRule>
  </conditionalFormatting>
  <conditionalFormatting sqref="P5">
    <cfRule type="cellIs" dxfId="1447" priority="676" operator="equal">
      <formula>"NÃO SE APLICA"</formula>
    </cfRule>
  </conditionalFormatting>
  <conditionalFormatting sqref="T5">
    <cfRule type="cellIs" dxfId="1446" priority="675" operator="equal">
      <formula>"REPROGRAMAÇÃO DE SALDOS"</formula>
    </cfRule>
  </conditionalFormatting>
  <conditionalFormatting sqref="T5">
    <cfRule type="cellIs" dxfId="1445" priority="674" operator="equal">
      <formula>"NÃO POSSUI"</formula>
    </cfRule>
  </conditionalFormatting>
  <conditionalFormatting sqref="T5">
    <cfRule type="cellIs" dxfId="1444" priority="673" operator="equal">
      <formula>"NÃO SE APLICA"</formula>
    </cfRule>
  </conditionalFormatting>
  <conditionalFormatting sqref="W5">
    <cfRule type="cellIs" dxfId="1443" priority="672" operator="equal">
      <formula>"REPROGRAMAÇÃO DE SALDOS"</formula>
    </cfRule>
  </conditionalFormatting>
  <conditionalFormatting sqref="W5">
    <cfRule type="cellIs" dxfId="1442" priority="671" operator="equal">
      <formula>"NÃO POSSUI"</formula>
    </cfRule>
  </conditionalFormatting>
  <conditionalFormatting sqref="W5">
    <cfRule type="cellIs" dxfId="1441" priority="670" operator="equal">
      <formula>"NÃO SE APLICA"</formula>
    </cfRule>
  </conditionalFormatting>
  <conditionalFormatting sqref="Q9">
    <cfRule type="cellIs" dxfId="1440" priority="669" operator="equal">
      <formula>"REPROGRAMAÇÃO DE SALDOS"</formula>
    </cfRule>
  </conditionalFormatting>
  <conditionalFormatting sqref="Q9">
    <cfRule type="cellIs" dxfId="1439" priority="668" operator="equal">
      <formula>"NÃO POSSUI"</formula>
    </cfRule>
  </conditionalFormatting>
  <conditionalFormatting sqref="Q9">
    <cfRule type="cellIs" dxfId="1438" priority="667" operator="equal">
      <formula>"NÃO SE APLICA"</formula>
    </cfRule>
  </conditionalFormatting>
  <conditionalFormatting sqref="P9">
    <cfRule type="cellIs" dxfId="1437" priority="666" operator="equal">
      <formula>"REPROGRAMAÇÃO DE SALDOS"</formula>
    </cfRule>
  </conditionalFormatting>
  <conditionalFormatting sqref="P9">
    <cfRule type="cellIs" dxfId="1436" priority="665" operator="equal">
      <formula>"NÃO POSSUI"</formula>
    </cfRule>
  </conditionalFormatting>
  <conditionalFormatting sqref="P9">
    <cfRule type="cellIs" dxfId="1435" priority="664" operator="equal">
      <formula>"NÃO SE APLICA"</formula>
    </cfRule>
  </conditionalFormatting>
  <conditionalFormatting sqref="T9">
    <cfRule type="cellIs" dxfId="1434" priority="663" operator="equal">
      <formula>"REPROGRAMAÇÃO DE SALDOS"</formula>
    </cfRule>
  </conditionalFormatting>
  <conditionalFormatting sqref="T9">
    <cfRule type="cellIs" dxfId="1433" priority="662" operator="equal">
      <formula>"NÃO POSSUI"</formula>
    </cfRule>
  </conditionalFormatting>
  <conditionalFormatting sqref="T9">
    <cfRule type="cellIs" dxfId="1432" priority="661" operator="equal">
      <formula>"NÃO SE APLICA"</formula>
    </cfRule>
  </conditionalFormatting>
  <conditionalFormatting sqref="S9">
    <cfRule type="cellIs" dxfId="1431" priority="660" operator="equal">
      <formula>"REPROGRAMAÇÃO DE SALDOS"</formula>
    </cfRule>
  </conditionalFormatting>
  <conditionalFormatting sqref="S9">
    <cfRule type="cellIs" dxfId="1430" priority="659" operator="equal">
      <formula>"NÃO POSSUI"</formula>
    </cfRule>
  </conditionalFormatting>
  <conditionalFormatting sqref="S9">
    <cfRule type="cellIs" dxfId="1429" priority="658" operator="equal">
      <formula>"NÃO SE APLICA"</formula>
    </cfRule>
  </conditionalFormatting>
  <conditionalFormatting sqref="W9">
    <cfRule type="cellIs" dxfId="1428" priority="657" operator="equal">
      <formula>"REPROGRAMAÇÃO DE SALDOS"</formula>
    </cfRule>
  </conditionalFormatting>
  <conditionalFormatting sqref="W9">
    <cfRule type="cellIs" dxfId="1427" priority="656" operator="equal">
      <formula>"NÃO POSSUI"</formula>
    </cfRule>
  </conditionalFormatting>
  <conditionalFormatting sqref="W9">
    <cfRule type="cellIs" dxfId="1426" priority="655" operator="equal">
      <formula>"NÃO SE APLICA"</formula>
    </cfRule>
  </conditionalFormatting>
  <conditionalFormatting sqref="V9">
    <cfRule type="cellIs" dxfId="1425" priority="654" operator="equal">
      <formula>"REPROGRAMAÇÃO DE SALDOS"</formula>
    </cfRule>
  </conditionalFormatting>
  <conditionalFormatting sqref="V9">
    <cfRule type="cellIs" dxfId="1424" priority="653" operator="equal">
      <formula>"NÃO POSSUI"</formula>
    </cfRule>
  </conditionalFormatting>
  <conditionalFormatting sqref="V9">
    <cfRule type="cellIs" dxfId="1423" priority="652" operator="equal">
      <formula>"NÃO SE APLICA"</formula>
    </cfRule>
  </conditionalFormatting>
  <conditionalFormatting sqref="V63">
    <cfRule type="cellIs" dxfId="1422" priority="645" operator="equal">
      <formula>"REPROGRAMAÇÃO DE SALDOS"</formula>
    </cfRule>
  </conditionalFormatting>
  <conditionalFormatting sqref="V63">
    <cfRule type="cellIs" dxfId="1421" priority="644" operator="equal">
      <formula>"NÃO POSSUI"</formula>
    </cfRule>
  </conditionalFormatting>
  <conditionalFormatting sqref="V63">
    <cfRule type="cellIs" dxfId="1420" priority="643" operator="equal">
      <formula>"NÃO SE APLICA"</formula>
    </cfRule>
  </conditionalFormatting>
  <conditionalFormatting sqref="Z63">
    <cfRule type="containsBlanks" dxfId="1419" priority="642">
      <formula>LEN(TRIM(Z63))=0</formula>
    </cfRule>
  </conditionalFormatting>
  <conditionalFormatting sqref="Z63">
    <cfRule type="cellIs" dxfId="1418" priority="638" operator="equal">
      <formula>"REPROGRAMAÇÃO DE SALDOS"</formula>
    </cfRule>
    <cfRule type="cellIs" dxfId="1417" priority="639" operator="equal">
      <formula>"NÃO SE APLICA"</formula>
    </cfRule>
    <cfRule type="cellIs" dxfId="1416" priority="640" operator="equal">
      <formula>"NÃO POSSUI"</formula>
    </cfRule>
    <cfRule type="cellIs" dxfId="1415" priority="641" operator="equal">
      <formula>"NÃO SE APLICA"</formula>
    </cfRule>
  </conditionalFormatting>
  <conditionalFormatting sqref="Y63">
    <cfRule type="cellIs" dxfId="1414" priority="637" operator="equal">
      <formula>"REPROGRAMAÇÃO DE SALDOS"</formula>
    </cfRule>
  </conditionalFormatting>
  <conditionalFormatting sqref="Y63">
    <cfRule type="cellIs" dxfId="1413" priority="636" operator="equal">
      <formula>"NÃO POSSUI"</formula>
    </cfRule>
  </conditionalFormatting>
  <conditionalFormatting sqref="Y63">
    <cfRule type="cellIs" dxfId="1412" priority="635" operator="equal">
      <formula>"NÃO SE APLICA"</formula>
    </cfRule>
  </conditionalFormatting>
  <conditionalFormatting sqref="AC63">
    <cfRule type="containsBlanks" dxfId="1411" priority="634">
      <formula>LEN(TRIM(AC63))=0</formula>
    </cfRule>
  </conditionalFormatting>
  <conditionalFormatting sqref="AC63">
    <cfRule type="cellIs" dxfId="1410" priority="630" operator="equal">
      <formula>"REPROGRAMAÇÃO DE SALDOS"</formula>
    </cfRule>
    <cfRule type="cellIs" dxfId="1409" priority="631" operator="equal">
      <formula>"NÃO SE APLICA"</formula>
    </cfRule>
    <cfRule type="cellIs" dxfId="1408" priority="632" operator="equal">
      <formula>"NÃO POSSUI"</formula>
    </cfRule>
    <cfRule type="cellIs" dxfId="1407" priority="633" operator="equal">
      <formula>"NÃO SE APLICA"</formula>
    </cfRule>
  </conditionalFormatting>
  <conditionalFormatting sqref="AB63">
    <cfRule type="cellIs" dxfId="1406" priority="629" operator="equal">
      <formula>"REPROGRAMAÇÃO DE SALDOS"</formula>
    </cfRule>
  </conditionalFormatting>
  <conditionalFormatting sqref="AB63">
    <cfRule type="cellIs" dxfId="1405" priority="628" operator="equal">
      <formula>"NÃO POSSUI"</formula>
    </cfRule>
  </conditionalFormatting>
  <conditionalFormatting sqref="AB63">
    <cfRule type="cellIs" dxfId="1404" priority="627" operator="equal">
      <formula>"NÃO SE APLICA"</formula>
    </cfRule>
  </conditionalFormatting>
  <conditionalFormatting sqref="AF63">
    <cfRule type="containsBlanks" dxfId="1403" priority="626">
      <formula>LEN(TRIM(AF63))=0</formula>
    </cfRule>
  </conditionalFormatting>
  <conditionalFormatting sqref="AF63">
    <cfRule type="cellIs" dxfId="1402" priority="622" operator="equal">
      <formula>"REPROGRAMAÇÃO DE SALDOS"</formula>
    </cfRule>
    <cfRule type="cellIs" dxfId="1401" priority="623" operator="equal">
      <formula>"NÃO SE APLICA"</formula>
    </cfRule>
    <cfRule type="cellIs" dxfId="1400" priority="624" operator="equal">
      <formula>"NÃO POSSUI"</formula>
    </cfRule>
    <cfRule type="cellIs" dxfId="1399" priority="625" operator="equal">
      <formula>"NÃO SE APLICA"</formula>
    </cfRule>
  </conditionalFormatting>
  <conditionalFormatting sqref="AE63">
    <cfRule type="cellIs" dxfId="1398" priority="621" operator="equal">
      <formula>"REPROGRAMAÇÃO DE SALDOS"</formula>
    </cfRule>
  </conditionalFormatting>
  <conditionalFormatting sqref="AE63">
    <cfRule type="cellIs" dxfId="1397" priority="620" operator="equal">
      <formula>"NÃO POSSUI"</formula>
    </cfRule>
  </conditionalFormatting>
  <conditionalFormatting sqref="AE63">
    <cfRule type="cellIs" dxfId="1396" priority="619" operator="equal">
      <formula>"NÃO SE APLICA"</formula>
    </cfRule>
  </conditionalFormatting>
  <conditionalFormatting sqref="AT60">
    <cfRule type="containsBlanks" dxfId="1395" priority="618">
      <formula>LEN(TRIM(AT60))=0</formula>
    </cfRule>
  </conditionalFormatting>
  <conditionalFormatting sqref="AT60">
    <cfRule type="cellIs" dxfId="1394" priority="614" operator="equal">
      <formula>"REPROGRAMAÇÃO DE SALDOS"</formula>
    </cfRule>
    <cfRule type="cellIs" dxfId="1393" priority="615" operator="equal">
      <formula>"NÃO SE APLICA"</formula>
    </cfRule>
    <cfRule type="cellIs" dxfId="1392" priority="616" operator="equal">
      <formula>"NÃO POSSUI"</formula>
    </cfRule>
    <cfRule type="cellIs" dxfId="1391" priority="617" operator="equal">
      <formula>"NÃO SE APLICA"</formula>
    </cfRule>
  </conditionalFormatting>
  <conditionalFormatting sqref="AT61">
    <cfRule type="containsBlanks" dxfId="1390" priority="613">
      <formula>LEN(TRIM(AT61))=0</formula>
    </cfRule>
  </conditionalFormatting>
  <conditionalFormatting sqref="AT61">
    <cfRule type="cellIs" dxfId="1389" priority="609" operator="equal">
      <formula>"REPROGRAMAÇÃO DE SALDOS"</formula>
    </cfRule>
    <cfRule type="cellIs" dxfId="1388" priority="610" operator="equal">
      <formula>"NÃO SE APLICA"</formula>
    </cfRule>
    <cfRule type="cellIs" dxfId="1387" priority="611" operator="equal">
      <formula>"NÃO POSSUI"</formula>
    </cfRule>
    <cfRule type="cellIs" dxfId="1386" priority="612" operator="equal">
      <formula>"NÃO SE APLICA"</formula>
    </cfRule>
  </conditionalFormatting>
  <conditionalFormatting sqref="AT62">
    <cfRule type="containsBlanks" dxfId="1385" priority="608">
      <formula>LEN(TRIM(AT62))=0</formula>
    </cfRule>
  </conditionalFormatting>
  <conditionalFormatting sqref="AT62">
    <cfRule type="cellIs" dxfId="1384" priority="604" operator="equal">
      <formula>"REPROGRAMAÇÃO DE SALDOS"</formula>
    </cfRule>
    <cfRule type="cellIs" dxfId="1383" priority="605" operator="equal">
      <formula>"NÃO SE APLICA"</formula>
    </cfRule>
    <cfRule type="cellIs" dxfId="1382" priority="606" operator="equal">
      <formula>"NÃO POSSUI"</formula>
    </cfRule>
    <cfRule type="cellIs" dxfId="1381" priority="607" operator="equal">
      <formula>"NÃO SE APLICA"</formula>
    </cfRule>
  </conditionalFormatting>
  <conditionalFormatting sqref="J63">
    <cfRule type="containsBlanks" dxfId="1380" priority="603">
      <formula>LEN(TRIM(J63))=0</formula>
    </cfRule>
  </conditionalFormatting>
  <conditionalFormatting sqref="J63">
    <cfRule type="cellIs" dxfId="1379" priority="599" operator="equal">
      <formula>"REPROGRAMAÇÃO DE SALDOS"</formula>
    </cfRule>
    <cfRule type="cellIs" dxfId="1378" priority="600" operator="equal">
      <formula>"NÃO SE APLICA"</formula>
    </cfRule>
    <cfRule type="cellIs" dxfId="1377" priority="601" operator="equal">
      <formula>"NÃO POSSUI"</formula>
    </cfRule>
    <cfRule type="cellIs" dxfId="1376" priority="602" operator="equal">
      <formula>"NÃO SE APLICA"</formula>
    </cfRule>
  </conditionalFormatting>
  <conditionalFormatting sqref="L4:L175 L177:L187">
    <cfRule type="containsBlanks" dxfId="1375" priority="598">
      <formula>LEN(TRIM(L4))=0</formula>
    </cfRule>
  </conditionalFormatting>
  <conditionalFormatting sqref="L4:L175 L177:L187">
    <cfRule type="cellIs" dxfId="1374" priority="594" operator="equal">
      <formula>"REPROGRAMAÇÃO DE SALDOS"</formula>
    </cfRule>
    <cfRule type="cellIs" dxfId="1373" priority="595" operator="equal">
      <formula>"NÃO SE APLICA"</formula>
    </cfRule>
    <cfRule type="cellIs" dxfId="1372" priority="596" operator="equal">
      <formula>"NÃO POSSUI"</formula>
    </cfRule>
    <cfRule type="cellIs" dxfId="1371" priority="597" operator="equal">
      <formula>"NÃO SE APLICA"</formula>
    </cfRule>
  </conditionalFormatting>
  <conditionalFormatting sqref="O3">
    <cfRule type="containsBlanks" dxfId="1370" priority="593">
      <formula>LEN(TRIM(O3))=0</formula>
    </cfRule>
  </conditionalFormatting>
  <conditionalFormatting sqref="O3">
    <cfRule type="cellIs" dxfId="1369" priority="589" operator="equal">
      <formula>"REPROGRAMAÇÃO DE SALDOS"</formula>
    </cfRule>
    <cfRule type="cellIs" dxfId="1368" priority="590" operator="equal">
      <formula>"NÃO SE APLICA"</formula>
    </cfRule>
    <cfRule type="cellIs" dxfId="1367" priority="591" operator="equal">
      <formula>"NÃO POSSUI"</formula>
    </cfRule>
    <cfRule type="cellIs" dxfId="1366" priority="592" operator="equal">
      <formula>"NÃO SE APLICA"</formula>
    </cfRule>
  </conditionalFormatting>
  <conditionalFormatting sqref="O4:O175 O177:O187">
    <cfRule type="containsBlanks" dxfId="1365" priority="588">
      <formula>LEN(TRIM(O4))=0</formula>
    </cfRule>
  </conditionalFormatting>
  <conditionalFormatting sqref="O4:O175 O177:O187">
    <cfRule type="cellIs" dxfId="1364" priority="584" operator="equal">
      <formula>"REPROGRAMAÇÃO DE SALDOS"</formula>
    </cfRule>
    <cfRule type="cellIs" dxfId="1363" priority="585" operator="equal">
      <formula>"NÃO SE APLICA"</formula>
    </cfRule>
    <cfRule type="cellIs" dxfId="1362" priority="586" operator="equal">
      <formula>"NÃO POSSUI"</formula>
    </cfRule>
    <cfRule type="cellIs" dxfId="1361" priority="587" operator="equal">
      <formula>"NÃO SE APLICA"</formula>
    </cfRule>
  </conditionalFormatting>
  <conditionalFormatting sqref="R3">
    <cfRule type="containsBlanks" dxfId="1360" priority="583">
      <formula>LEN(TRIM(R3))=0</formula>
    </cfRule>
  </conditionalFormatting>
  <conditionalFormatting sqref="R3">
    <cfRule type="cellIs" dxfId="1359" priority="579" operator="equal">
      <formula>"REPROGRAMAÇÃO DE SALDOS"</formula>
    </cfRule>
    <cfRule type="cellIs" dxfId="1358" priority="580" operator="equal">
      <formula>"NÃO SE APLICA"</formula>
    </cfRule>
    <cfRule type="cellIs" dxfId="1357" priority="581" operator="equal">
      <formula>"NÃO POSSUI"</formula>
    </cfRule>
    <cfRule type="cellIs" dxfId="1356" priority="582" operator="equal">
      <formula>"NÃO SE APLICA"</formula>
    </cfRule>
  </conditionalFormatting>
  <conditionalFormatting sqref="R4:R175 R177:R187">
    <cfRule type="containsBlanks" dxfId="1355" priority="578">
      <formula>LEN(TRIM(R4))=0</formula>
    </cfRule>
  </conditionalFormatting>
  <conditionalFormatting sqref="R4:R175 R177:R187">
    <cfRule type="cellIs" dxfId="1354" priority="574" operator="equal">
      <formula>"REPROGRAMAÇÃO DE SALDOS"</formula>
    </cfRule>
    <cfRule type="cellIs" dxfId="1353" priority="575" operator="equal">
      <formula>"NÃO SE APLICA"</formula>
    </cfRule>
    <cfRule type="cellIs" dxfId="1352" priority="576" operator="equal">
      <formula>"NÃO POSSUI"</formula>
    </cfRule>
    <cfRule type="cellIs" dxfId="1351" priority="577" operator="equal">
      <formula>"NÃO SE APLICA"</formula>
    </cfRule>
  </conditionalFormatting>
  <conditionalFormatting sqref="U3">
    <cfRule type="containsBlanks" dxfId="1350" priority="573">
      <formula>LEN(TRIM(U3))=0</formula>
    </cfRule>
  </conditionalFormatting>
  <conditionalFormatting sqref="U3">
    <cfRule type="cellIs" dxfId="1349" priority="569" operator="equal">
      <formula>"REPROGRAMAÇÃO DE SALDOS"</formula>
    </cfRule>
    <cfRule type="cellIs" dxfId="1348" priority="570" operator="equal">
      <formula>"NÃO SE APLICA"</formula>
    </cfRule>
    <cfRule type="cellIs" dxfId="1347" priority="571" operator="equal">
      <formula>"NÃO POSSUI"</formula>
    </cfRule>
    <cfRule type="cellIs" dxfId="1346" priority="572" operator="equal">
      <formula>"NÃO SE APLICA"</formula>
    </cfRule>
  </conditionalFormatting>
  <conditionalFormatting sqref="U4:U175 U177:U187">
    <cfRule type="containsBlanks" dxfId="1345" priority="568">
      <formula>LEN(TRIM(U4))=0</formula>
    </cfRule>
  </conditionalFormatting>
  <conditionalFormatting sqref="U4:U175 U177:U187">
    <cfRule type="cellIs" dxfId="1344" priority="564" operator="equal">
      <formula>"REPROGRAMAÇÃO DE SALDOS"</formula>
    </cfRule>
    <cfRule type="cellIs" dxfId="1343" priority="565" operator="equal">
      <formula>"NÃO SE APLICA"</formula>
    </cfRule>
    <cfRule type="cellIs" dxfId="1342" priority="566" operator="equal">
      <formula>"NÃO POSSUI"</formula>
    </cfRule>
    <cfRule type="cellIs" dxfId="1341" priority="567" operator="equal">
      <formula>"NÃO SE APLICA"</formula>
    </cfRule>
  </conditionalFormatting>
  <conditionalFormatting sqref="X3">
    <cfRule type="containsBlanks" dxfId="1340" priority="563">
      <formula>LEN(TRIM(X3))=0</formula>
    </cfRule>
  </conditionalFormatting>
  <conditionalFormatting sqref="X3">
    <cfRule type="cellIs" dxfId="1339" priority="559" operator="equal">
      <formula>"REPROGRAMAÇÃO DE SALDOS"</formula>
    </cfRule>
    <cfRule type="cellIs" dxfId="1338" priority="560" operator="equal">
      <formula>"NÃO SE APLICA"</formula>
    </cfRule>
    <cfRule type="cellIs" dxfId="1337" priority="561" operator="equal">
      <formula>"NÃO POSSUI"</formula>
    </cfRule>
    <cfRule type="cellIs" dxfId="1336" priority="562" operator="equal">
      <formula>"NÃO SE APLICA"</formula>
    </cfRule>
  </conditionalFormatting>
  <conditionalFormatting sqref="X4:X187">
    <cfRule type="containsBlanks" dxfId="1335" priority="558">
      <formula>LEN(TRIM(X4))=0</formula>
    </cfRule>
  </conditionalFormatting>
  <conditionalFormatting sqref="X4:X187">
    <cfRule type="cellIs" dxfId="1334" priority="554" operator="equal">
      <formula>"REPROGRAMAÇÃO DE SALDOS"</formula>
    </cfRule>
    <cfRule type="cellIs" dxfId="1333" priority="555" operator="equal">
      <formula>"NÃO SE APLICA"</formula>
    </cfRule>
    <cfRule type="cellIs" dxfId="1332" priority="556" operator="equal">
      <formula>"NÃO POSSUI"</formula>
    </cfRule>
    <cfRule type="cellIs" dxfId="1331" priority="557" operator="equal">
      <formula>"NÃO SE APLICA"</formula>
    </cfRule>
  </conditionalFormatting>
  <conditionalFormatting sqref="AD63">
    <cfRule type="containsBlanks" dxfId="1330" priority="538">
      <formula>LEN(TRIM(AD63))=0</formula>
    </cfRule>
  </conditionalFormatting>
  <conditionalFormatting sqref="AD63">
    <cfRule type="cellIs" dxfId="1329" priority="534" operator="equal">
      <formula>"REPROGRAMAÇÃO DE SALDOS"</formula>
    </cfRule>
    <cfRule type="cellIs" dxfId="1328" priority="535" operator="equal">
      <formula>"NÃO SE APLICA"</formula>
    </cfRule>
    <cfRule type="cellIs" dxfId="1327" priority="536" operator="equal">
      <formula>"NÃO POSSUI"</formula>
    </cfRule>
    <cfRule type="cellIs" dxfId="1326" priority="537" operator="equal">
      <formula>"NÃO SE APLICA"</formula>
    </cfRule>
  </conditionalFormatting>
  <conditionalFormatting sqref="AG3">
    <cfRule type="containsBlanks" dxfId="1325" priority="533">
      <formula>LEN(TRIM(AG3))=0</formula>
    </cfRule>
  </conditionalFormatting>
  <conditionalFormatting sqref="AG3">
    <cfRule type="cellIs" dxfId="1324" priority="529" operator="equal">
      <formula>"REPROGRAMAÇÃO DE SALDOS"</formula>
    </cfRule>
    <cfRule type="cellIs" dxfId="1323" priority="530" operator="equal">
      <formula>"NÃO SE APLICA"</formula>
    </cfRule>
    <cfRule type="cellIs" dxfId="1322" priority="531" operator="equal">
      <formula>"NÃO POSSUI"</formula>
    </cfRule>
    <cfRule type="cellIs" dxfId="1321" priority="532" operator="equal">
      <formula>"NÃO SE APLICA"</formula>
    </cfRule>
  </conditionalFormatting>
  <conditionalFormatting sqref="AG63">
    <cfRule type="containsBlanks" dxfId="1320" priority="528">
      <formula>LEN(TRIM(AG63))=0</formula>
    </cfRule>
  </conditionalFormatting>
  <conditionalFormatting sqref="AG63">
    <cfRule type="cellIs" dxfId="1319" priority="524" operator="equal">
      <formula>"REPROGRAMAÇÃO DE SALDOS"</formula>
    </cfRule>
    <cfRule type="cellIs" dxfId="1318" priority="525" operator="equal">
      <formula>"NÃO SE APLICA"</formula>
    </cfRule>
    <cfRule type="cellIs" dxfId="1317" priority="526" operator="equal">
      <formula>"NÃO POSSUI"</formula>
    </cfRule>
    <cfRule type="cellIs" dxfId="1316" priority="527" operator="equal">
      <formula>"NÃO SE APLICA"</formula>
    </cfRule>
  </conditionalFormatting>
  <conditionalFormatting sqref="M63">
    <cfRule type="containsBlanks" dxfId="1315" priority="503">
      <formula>LEN(TRIM(M63))=0</formula>
    </cfRule>
  </conditionalFormatting>
  <conditionalFormatting sqref="M63">
    <cfRule type="cellIs" dxfId="1314" priority="499" operator="equal">
      <formula>"REPROGRAMAÇÃO DE SALDOS"</formula>
    </cfRule>
    <cfRule type="cellIs" dxfId="1313" priority="500" operator="equal">
      <formula>"NÃO SE APLICA"</formula>
    </cfRule>
    <cfRule type="cellIs" dxfId="1312" priority="501" operator="equal">
      <formula>"NÃO POSSUI"</formula>
    </cfRule>
    <cfRule type="cellIs" dxfId="1311" priority="502" operator="equal">
      <formula>"NÃO SE APLICA"</formula>
    </cfRule>
  </conditionalFormatting>
  <conditionalFormatting sqref="P63">
    <cfRule type="containsBlanks" dxfId="1310" priority="498">
      <formula>LEN(TRIM(P63))=0</formula>
    </cfRule>
  </conditionalFormatting>
  <conditionalFormatting sqref="P63">
    <cfRule type="cellIs" dxfId="1309" priority="494" operator="equal">
      <formula>"REPROGRAMAÇÃO DE SALDOS"</formula>
    </cfRule>
    <cfRule type="cellIs" dxfId="1308" priority="495" operator="equal">
      <formula>"NÃO SE APLICA"</formula>
    </cfRule>
    <cfRule type="cellIs" dxfId="1307" priority="496" operator="equal">
      <formula>"NÃO POSSUI"</formula>
    </cfRule>
    <cfRule type="cellIs" dxfId="1306" priority="497" operator="equal">
      <formula>"NÃO SE APLICA"</formula>
    </cfRule>
  </conditionalFormatting>
  <conditionalFormatting sqref="S63">
    <cfRule type="containsBlanks" dxfId="1305" priority="488">
      <formula>LEN(TRIM(S63))=0</formula>
    </cfRule>
  </conditionalFormatting>
  <conditionalFormatting sqref="S63">
    <cfRule type="cellIs" dxfId="1304" priority="484" operator="equal">
      <formula>"REPROGRAMAÇÃO DE SALDOS"</formula>
    </cfRule>
    <cfRule type="cellIs" dxfId="1303" priority="485" operator="equal">
      <formula>"NÃO SE APLICA"</formula>
    </cfRule>
    <cfRule type="cellIs" dxfId="1302" priority="486" operator="equal">
      <formula>"NÃO POSSUI"</formula>
    </cfRule>
    <cfRule type="cellIs" dxfId="1301" priority="487" operator="equal">
      <formula>"NÃO SE APLICA"</formula>
    </cfRule>
  </conditionalFormatting>
  <conditionalFormatting sqref="V35">
    <cfRule type="containsBlanks" dxfId="1300" priority="483">
      <formula>LEN(TRIM(V35))=0</formula>
    </cfRule>
  </conditionalFormatting>
  <conditionalFormatting sqref="V35">
    <cfRule type="cellIs" dxfId="1299" priority="479" operator="equal">
      <formula>"REPROGRAMAÇÃO DE SALDOS"</formula>
    </cfRule>
    <cfRule type="cellIs" dxfId="1298" priority="480" operator="equal">
      <formula>"NÃO SE APLICA"</formula>
    </cfRule>
    <cfRule type="cellIs" dxfId="1297" priority="481" operator="equal">
      <formula>"NÃO POSSUI"</formula>
    </cfRule>
    <cfRule type="cellIs" dxfId="1296" priority="482" operator="equal">
      <formula>"NÃO SE APLICA"</formula>
    </cfRule>
  </conditionalFormatting>
  <conditionalFormatting sqref="V43:V44 V40:V41 V38">
    <cfRule type="containsBlanks" dxfId="1295" priority="478">
      <formula>LEN(TRIM(V38))=0</formula>
    </cfRule>
  </conditionalFormatting>
  <conditionalFormatting sqref="V43:V44 V40:V41 V38">
    <cfRule type="cellIs" dxfId="1294" priority="474" operator="equal">
      <formula>"REPROGRAMAÇÃO DE SALDOS"</formula>
    </cfRule>
    <cfRule type="cellIs" dxfId="1293" priority="475" operator="equal">
      <formula>"NÃO SE APLICA"</formula>
    </cfRule>
    <cfRule type="cellIs" dxfId="1292" priority="476" operator="equal">
      <formula>"NÃO POSSUI"</formula>
    </cfRule>
    <cfRule type="cellIs" dxfId="1291" priority="477" operator="equal">
      <formula>"NÃO SE APLICA"</formula>
    </cfRule>
  </conditionalFormatting>
  <conditionalFormatting sqref="V183:V184 V180:V181 V178 V176 V168 V165 V160 V149 V145 V139:V140 V134 V130 V121 V119 V116 V107:V108 V101 V96:V99 V92 V87 V74 V64 V59 V54 V51">
    <cfRule type="containsBlanks" dxfId="1290" priority="473">
      <formula>LEN(TRIM(V51))=0</formula>
    </cfRule>
  </conditionalFormatting>
  <conditionalFormatting sqref="V183:V184 V180:V181 V178 V176 V168 V165 V160 V149 V145 V139:V140 V134 V130 V121 V119 V116 V107:V108 V101 V96:V99 V92 V87 V74 V64 V59 V54 V51">
    <cfRule type="cellIs" dxfId="1289" priority="469" operator="equal">
      <formula>"REPROGRAMAÇÃO DE SALDOS"</formula>
    </cfRule>
    <cfRule type="cellIs" dxfId="1288" priority="470" operator="equal">
      <formula>"NÃO SE APLICA"</formula>
    </cfRule>
    <cfRule type="cellIs" dxfId="1287" priority="471" operator="equal">
      <formula>"NÃO POSSUI"</formula>
    </cfRule>
    <cfRule type="cellIs" dxfId="1286" priority="472" operator="equal">
      <formula>"NÃO SE APLICA"</formula>
    </cfRule>
  </conditionalFormatting>
  <conditionalFormatting sqref="AQ3:AS4 AQ6:AS8 AQ5 AQ10:AS12 AQ9 AQ15:AS16 AQ13:AQ14 AQ18:AS27 AQ17 AQ29:AS30 AQ28 AQ32:AS34 AQ31 AQ36:AS36 AQ35 AQ39:AS39 AQ37:AQ38 AQ42:AS42 AQ40:AQ41 AQ45:AS47 AQ43:AQ44 AQ49:AS50 AQ48 AQ52:AS53 AQ51 AQ55:AS55 AQ54 AQ57:AS58 AQ56 AQ60:AS62 AQ59 AQ65:AS66 AQ63:AQ64 AQ68:AS73 AQ67 AQ75:AS86 AQ74 AQ88:AS88 AQ87 AQ90:AS91 AQ89 AQ93:AS95 AQ92 AQ100:AS100 AQ96:AQ99 AQ102:AS106 AQ101 AQ109:AS109 AQ107:AQ108 AQ111:AS115 AQ110 AQ117:AS118 AQ116 AQ120:AS120 AQ119 AQ122:AS129 AQ121 AQ131:AS133 AQ130 AQ135:AS135 AQ134 AQ137:AS138 AQ136 AQ141:AS144 AQ139:AQ140 AQ146:AS146 AQ145 AQ148:AS148 AQ147 AQ150:AS159 AQ149 AQ161:AS164 AQ160 AQ166:AS167 AQ165 AQ169:AS171 AQ168 AQ173:AS175 AQ172 AQ177:AS177 AQ176 AQ179:AS179 AQ178 AQ185:AS187 AQ180:AQ184">
    <cfRule type="containsBlanks" dxfId="1285" priority="468">
      <formula>LEN(TRIM(AQ3))=0</formula>
    </cfRule>
  </conditionalFormatting>
  <conditionalFormatting sqref="AQ3:AS4 AQ6:AS8 AQ5 AQ10:AS12 AQ9 AQ15:AS16 AQ13:AQ14 AQ18:AS27 AQ17 AQ29:AS30 AQ28 AQ32:AS34 AQ31 AQ36:AS36 AQ35 AQ39:AS39 AQ37:AQ38 AQ42:AS42 AQ40:AQ41 AQ45:AS47 AQ43:AQ44 AQ49:AS50 AQ48 AQ52:AS53 AQ51 AQ55:AS55 AQ54 AQ57:AS58 AQ56 AQ60:AS62 AQ59 AQ65:AS66 AQ63:AQ64 AQ68:AS73 AQ67 AQ75:AS86 AQ74 AQ88:AS88 AQ87 AQ90:AS91 AQ89 AQ93:AS95 AQ92 AQ100:AS100 AQ96:AQ99 AQ102:AS106 AQ101 AQ109:AS109 AQ107:AQ108 AQ111:AS115 AQ110 AQ117:AS118 AQ116 AQ120:AS120 AQ119 AQ122:AS129 AQ121 AQ131:AS133 AQ130 AQ135:AS135 AQ134 AQ137:AS138 AQ136 AQ141:AS144 AQ139:AQ140 AQ146:AS146 AQ145 AQ148:AS148 AQ147 AQ150:AS159 AQ149 AQ161:AS164 AQ160 AQ166:AS167 AQ165 AQ169:AS171 AQ168 AQ173:AS175 AQ172 AQ177:AS177 AQ176 AQ179:AS179 AQ178 AQ185:AS187 AQ180:AQ184">
    <cfRule type="cellIs" dxfId="1284" priority="464" operator="equal">
      <formula>"REPROGRAMAÇÃO DE SALDOS"</formula>
    </cfRule>
    <cfRule type="cellIs" dxfId="1283" priority="465" operator="equal">
      <formula>"NÃO SE APLICA"</formula>
    </cfRule>
    <cfRule type="cellIs" dxfId="1282" priority="466" operator="equal">
      <formula>"NÃO POSSUI"</formula>
    </cfRule>
    <cfRule type="cellIs" dxfId="1281" priority="467" operator="equal">
      <formula>"NÃO SE APLICA"</formula>
    </cfRule>
  </conditionalFormatting>
  <conditionalFormatting sqref="AN3:AP3">
    <cfRule type="containsBlanks" dxfId="1280" priority="463">
      <formula>LEN(TRIM(AN3))=0</formula>
    </cfRule>
  </conditionalFormatting>
  <conditionalFormatting sqref="AN3:AP3">
    <cfRule type="cellIs" dxfId="1279" priority="459" operator="equal">
      <formula>"REPROGRAMAÇÃO DE SALDOS"</formula>
    </cfRule>
    <cfRule type="cellIs" dxfId="1278" priority="460" operator="equal">
      <formula>"NÃO SE APLICA"</formula>
    </cfRule>
    <cfRule type="cellIs" dxfId="1277" priority="461" operator="equal">
      <formula>"NÃO POSSUI"</formula>
    </cfRule>
    <cfRule type="cellIs" dxfId="1276" priority="462" operator="equal">
      <formula>"NÃO SE APLICA"</formula>
    </cfRule>
  </conditionalFormatting>
  <conditionalFormatting sqref="AH3:AM4 AN4:AP4 AH5 AK5 AH9 AK9 AH13:AH14 AK13:AK14 AH17 AK17 AH28 AK28 AH31 AK31 AH35 AK35 AH37:AH38 AK37:AK38 AH40:AH41 AK40:AK41 AH43:AH44 AK43:AK44 AH48 AK48 AH51 AK51 AH54 AK54 AH56 AK56 AH59 AK59 AH63:AH64 AK63:AK64 AH67 AK67 AH74 AK74 AH87 AK87 AH89 AK89 AH92 AK92 AH96:AH99 AK96:AK99 AH101 AK101 AH107:AH108 AK107:AK108 AH110 AK110 AH116 AK116 AH119 AK119 AH121 AK121 AH130 AK130 AH134 AK134 AH136 AK136 AH139:AH140 AK139:AK140 AH145 AK145 AH147 AK147 AH149 AK149 AH160 AK160 AH165 AK165 AH168 AK168 AH172 AK172 AH176 AK176 AH178 AK178 AH180:AH184 AK180:AK184 AH6:AP8 AN5 AH10:AP12 AN9 AH15:AP16 AN13:AN14 AH18:AP27 AN17 AH29:AP30 AN28 AH32:AP34 AN31 AH36:AP36 AN35 AH39:AP39 AN37:AN38 AH42:AP42 AN40:AN41 AH45:AP47 AN43:AN44 AH49:AP50 AN48 AH52:AP53 AN51 AH55:AP55 AN54 AH57:AP58 AN56 AH60:AP62 AN59 AH65:AP66 AN63:AN64 AH68:AP73 AN67 AH75:AP86 AN74 AH88:AP88 AN87 AH90:AP91 AN89 AH93:AP95 AN92 AH100:AP100 AN96:AN99 AH102:AP106 AN101 AH109:AP109 AN107:AN108 AH111:AP115 AN110 AH117:AP118 AN116 AH120:AP120 AN119 AH122:AP129 AN121 AH131:AP133 AN130 AH135:AP135 AN134 AH137:AP138 AN136 AH141:AP144 AN139:AN140 AH146:AP146 AN145 AH148:AP148 AN147 AH150:AP159 AN149 AH161:AP164 AN160 AH166:AP167 AN165 AH169:AP171 AN168 AH173:AP175 AN172 AH177:AP177 AN176 AH179:AP179 AN178 AH185:AP187 AN180:AN184">
    <cfRule type="containsBlanks" dxfId="1275" priority="458">
      <formula>LEN(TRIM(AH3))=0</formula>
    </cfRule>
  </conditionalFormatting>
  <conditionalFormatting sqref="AH3:AM4 AN4:AP4 AH5 AK5 AH9 AK9 AH13:AH14 AK13:AK14 AH17 AK17 AH28 AK28 AH31 AK31 AH35 AK35 AH37:AH38 AK37:AK38 AH40:AH41 AK40:AK41 AH43:AH44 AK43:AK44 AH48 AK48 AH51 AK51 AH54 AK54 AH56 AK56 AH59 AK59 AH63:AH64 AK63:AK64 AH67 AK67 AH74 AK74 AH87 AK87 AH89 AK89 AH92 AK92 AH96:AH99 AK96:AK99 AH101 AK101 AH107:AH108 AK107:AK108 AH110 AK110 AH116 AK116 AH119 AK119 AH121 AK121 AH130 AK130 AH134 AK134 AH136 AK136 AH139:AH140 AK139:AK140 AH145 AK145 AH147 AK147 AH149 AK149 AH160 AK160 AH165 AK165 AH168 AK168 AH172 AK172 AH176 AK176 AH178 AK178 AH180:AH184 AK180:AK184 AH6:AP8 AN5 AH10:AP12 AN9 AH15:AP16 AN13:AN14 AH18:AP27 AN17 AH29:AP30 AN28 AH32:AP34 AN31 AH36:AP36 AN35 AH39:AP39 AN37:AN38 AH42:AP42 AN40:AN41 AH45:AP47 AN43:AN44 AH49:AP50 AN48 AH52:AP53 AN51 AH55:AP55 AN54 AH57:AP58 AN56 AH60:AP62 AN59 AH65:AP66 AN63:AN64 AH68:AP73 AN67 AH75:AP86 AN74 AH88:AP88 AN87 AH90:AP91 AN89 AH93:AP95 AN92 AH100:AP100 AN96:AN99 AH102:AP106 AN101 AH109:AP109 AN107:AN108 AH111:AP115 AN110 AH117:AP118 AN116 AH120:AP120 AN119 AH122:AP129 AN121 AH131:AP133 AN130 AH135:AP135 AN134 AH137:AP138 AN136 AH141:AP144 AN139:AN140 AH146:AP146 AN145 AH148:AP148 AN147 AH150:AP159 AN149 AH161:AP164 AN160 AH166:AP167 AN165 AH169:AP171 AN168 AH173:AP175 AN172 AH177:AP177 AN176 AH179:AP179 AN178 AH185:AP187 AN180:AN184">
    <cfRule type="cellIs" dxfId="1274" priority="454" operator="equal">
      <formula>"REPROGRAMAÇÃO DE SALDOS"</formula>
    </cfRule>
    <cfRule type="cellIs" dxfId="1273" priority="455" operator="equal">
      <formula>"NÃO SE APLICA"</formula>
    </cfRule>
    <cfRule type="cellIs" dxfId="1272" priority="456" operator="equal">
      <formula>"NÃO POSSUI"</formula>
    </cfRule>
    <cfRule type="cellIs" dxfId="1271" priority="457" operator="equal">
      <formula>"NÃO SE APLICA"</formula>
    </cfRule>
  </conditionalFormatting>
  <conditionalFormatting sqref="AE4:AF4 AE6:AF8 AE5 AE10:AF12 AE9 AE15:AF16 AE13:AE14 AE18:AF27 AE17 AE29:AF30 AE28 AE32:AF34 AE31 AE36:AF36 AE35 AE39:AF39 AE37:AE38 AE42:AF42 AE40:AE41 AE45:AF47 AE43:AE44 AE49:AF50 AE48 AE52:AF53 AE51 AE55:AF55 AE54 AE57:AF58 AE56 AE60:AF62 AE59">
    <cfRule type="containsBlanks" dxfId="1270" priority="453">
      <formula>LEN(TRIM(AE4))=0</formula>
    </cfRule>
  </conditionalFormatting>
  <conditionalFormatting sqref="AE4:AF4 AE6:AF8 AE5 AE10:AF12 AE9 AE15:AF16 AE13:AE14 AE18:AF27 AE17 AE29:AF30 AE28 AE32:AF34 AE31 AE36:AF36 AE35 AE39:AF39 AE37:AE38 AE42:AF42 AE40:AE41 AE45:AF47 AE43:AE44 AE49:AF50 AE48 AE52:AF53 AE51 AE55:AF55 AE54 AE57:AF58 AE56 AE60:AF62 AE59">
    <cfRule type="cellIs" dxfId="1269" priority="449" operator="equal">
      <formula>"REPROGRAMAÇÃO DE SALDOS"</formula>
    </cfRule>
    <cfRule type="cellIs" dxfId="1268" priority="450" operator="equal">
      <formula>"NÃO SE APLICA"</formula>
    </cfRule>
    <cfRule type="cellIs" dxfId="1267" priority="451" operator="equal">
      <formula>"NÃO POSSUI"</formula>
    </cfRule>
    <cfRule type="cellIs" dxfId="1266" priority="452" operator="equal">
      <formula>"NÃO SE APLICA"</formula>
    </cfRule>
  </conditionalFormatting>
  <conditionalFormatting sqref="AG4 AG6:AG8 AG10:AG12 AG15:AG16 AG18:AG27 AG29:AG30 AG32:AG34 AG36 AG39 AG42 AG45:AG47 AG49:AG50 AG52:AG53 AG55 AG57:AG58 AG60:AG62">
    <cfRule type="containsBlanks" dxfId="1265" priority="448">
      <formula>LEN(TRIM(AG4))=0</formula>
    </cfRule>
  </conditionalFormatting>
  <conditionalFormatting sqref="AG4 AG6:AG8 AG10:AG12 AG15:AG16 AG18:AG27 AG29:AG30 AG32:AG34 AG36 AG39 AG42 AG45:AG47 AG49:AG50 AG52:AG53 AG55 AG57:AG58 AG60:AG62">
    <cfRule type="cellIs" dxfId="1264" priority="444" operator="equal">
      <formula>"REPROGRAMAÇÃO DE SALDOS"</formula>
    </cfRule>
    <cfRule type="cellIs" dxfId="1263" priority="445" operator="equal">
      <formula>"NÃO SE APLICA"</formula>
    </cfRule>
    <cfRule type="cellIs" dxfId="1262" priority="446" operator="equal">
      <formula>"NÃO POSSUI"</formula>
    </cfRule>
    <cfRule type="cellIs" dxfId="1261" priority="447" operator="equal">
      <formula>"NÃO SE APLICA"</formula>
    </cfRule>
  </conditionalFormatting>
  <conditionalFormatting sqref="AE65:AF66 AE64 AE68:AF73 AE67 AE75:AF86 AE74 AE88:AF88 AE87 AE90:AF91 AE89 AE93:AF95 AE92 AE100:AF100 AE96:AE99 AE102:AF106 AE101 AE109:AF109 AE107:AE108 AE111:AF115 AE110 AE117:AF118 AE116 AE120:AF120 AE119 AE122:AF129 AE121 AE131:AF133 AE130 AE135:AF135 AE134 AE137:AF138 AE136 AE141:AF144 AE139:AE140 AE146:AF146 AE145 AE148:AF148 AE147 AE150:AF159 AE149 AE161:AF164 AE160 AE166:AF167 AE165 AE169:AF171 AE168 AE173:AF175 AE172 AE177:AF177 AE176 AE179:AF179 AE178 AE185:AF187 AE180:AE184">
    <cfRule type="containsBlanks" dxfId="1260" priority="443">
      <formula>LEN(TRIM(AE64))=0</formula>
    </cfRule>
  </conditionalFormatting>
  <conditionalFormatting sqref="AE65:AF66 AE64 AE68:AF73 AE67 AE75:AF86 AE74 AE88:AF88 AE87 AE90:AF91 AE89 AE93:AF95 AE92 AE100:AF100 AE96:AE99 AE102:AF106 AE101 AE109:AF109 AE107:AE108 AE111:AF115 AE110 AE117:AF118 AE116 AE120:AF120 AE119 AE122:AF129 AE121 AE131:AF133 AE130 AE135:AF135 AE134 AE137:AF138 AE136 AE141:AF144 AE139:AE140 AE146:AF146 AE145 AE148:AF148 AE147 AE150:AF159 AE149 AE161:AF164 AE160 AE166:AF167 AE165 AE169:AF171 AE168 AE173:AF175 AE172 AE177:AF177 AE176 AE179:AF179 AE178 AE185:AF187 AE180:AE184">
    <cfRule type="cellIs" dxfId="1259" priority="439" operator="equal">
      <formula>"REPROGRAMAÇÃO DE SALDOS"</formula>
    </cfRule>
    <cfRule type="cellIs" dxfId="1258" priority="440" operator="equal">
      <formula>"NÃO SE APLICA"</formula>
    </cfRule>
    <cfRule type="cellIs" dxfId="1257" priority="441" operator="equal">
      <formula>"NÃO POSSUI"</formula>
    </cfRule>
    <cfRule type="cellIs" dxfId="1256" priority="442" operator="equal">
      <formula>"NÃO SE APLICA"</formula>
    </cfRule>
  </conditionalFormatting>
  <conditionalFormatting sqref="AG65:AG66 AG68:AG73 AG75:AG86 AG88 AG90:AG91 AG93:AG95 AG100 AG102:AG106 AG109 AG111:AG115 AG117:AG118 AG120 AG122:AG129 AG131:AG133 AG135 AG137:AG138 AG141:AG144 AG146 AG148 AG150:AG159 AG161:AG164 AG166:AG167 AG169:AG171 AG173:AG175 AG177 AG179 AG185:AG187">
    <cfRule type="containsBlanks" dxfId="1255" priority="438">
      <formula>LEN(TRIM(AG65))=0</formula>
    </cfRule>
  </conditionalFormatting>
  <conditionalFormatting sqref="AG65:AG66 AG68:AG73 AG75:AG86 AG88 AG90:AG91 AG93:AG95 AG100 AG102:AG106 AG109 AG111:AG115 AG117:AG118 AG120 AG122:AG129 AG131:AG133 AG135 AG137:AG138 AG141:AG144 AG146 AG148 AG150:AG159 AG161:AG164 AG166:AG167 AG169:AG171 AG173:AG175 AG177 AG179 AG185:AG187">
    <cfRule type="cellIs" dxfId="1254" priority="434" operator="equal">
      <formula>"REPROGRAMAÇÃO DE SALDOS"</formula>
    </cfRule>
    <cfRule type="cellIs" dxfId="1253" priority="435" operator="equal">
      <formula>"NÃO SE APLICA"</formula>
    </cfRule>
    <cfRule type="cellIs" dxfId="1252" priority="436" operator="equal">
      <formula>"NÃO POSSUI"</formula>
    </cfRule>
    <cfRule type="cellIs" dxfId="1251" priority="437" operator="equal">
      <formula>"NÃO SE APLICA"</formula>
    </cfRule>
  </conditionalFormatting>
  <conditionalFormatting sqref="AB3:AC4 AB6:AC8 AB5 AB10:AC12 AB9 AB15:AC16 AB13:AB14 AB18:AC27 AB17 AB29:AC30 AB28 AB32:AC34 AB31 AB36:AC36 AB35 AB39:AC39 AB37:AB38 AB42:AC42 AB40:AB41 AB45:AC47 AB43:AB44 AB49:AC50 AB48 AB52:AC53 AB51 AB55:AC55 AB54 AB57:AC58 AB56 AB60:AC62 AB59">
    <cfRule type="containsBlanks" dxfId="1250" priority="433">
      <formula>LEN(TRIM(AB3))=0</formula>
    </cfRule>
  </conditionalFormatting>
  <conditionalFormatting sqref="AB3:AC4 AB6:AC8 AB5 AB10:AC12 AB9 AB15:AC16 AB13:AB14 AB18:AC27 AB17 AB29:AC30 AB28 AB32:AC34 AB31 AB36:AC36 AB35 AB39:AC39 AB37:AB38 AB42:AC42 AB40:AB41 AB45:AC47 AB43:AB44 AB49:AC50 AB48 AB52:AC53 AB51 AB55:AC55 AB54 AB57:AC58 AB56 AB60:AC62 AB59">
    <cfRule type="cellIs" dxfId="1249" priority="429" operator="equal">
      <formula>"REPROGRAMAÇÃO DE SALDOS"</formula>
    </cfRule>
    <cfRule type="cellIs" dxfId="1248" priority="430" operator="equal">
      <formula>"NÃO SE APLICA"</formula>
    </cfRule>
    <cfRule type="cellIs" dxfId="1247" priority="431" operator="equal">
      <formula>"NÃO POSSUI"</formula>
    </cfRule>
    <cfRule type="cellIs" dxfId="1246" priority="432" operator="equal">
      <formula>"NÃO SE APLICA"</formula>
    </cfRule>
  </conditionalFormatting>
  <conditionalFormatting sqref="AD3:AD4 AD6:AD8 AD10:AD12 AD15:AD16 AD18:AD27 AD29:AD30 AD32:AD34 AD36 AD39 AD42 AD45:AD47 AD49:AD50 AD52:AD53 AD55 AD57:AD58 AD60:AD62">
    <cfRule type="containsBlanks" dxfId="1245" priority="428">
      <formula>LEN(TRIM(AD3))=0</formula>
    </cfRule>
  </conditionalFormatting>
  <conditionalFormatting sqref="AD3:AD4 AD6:AD8 AD10:AD12 AD15:AD16 AD18:AD27 AD29:AD30 AD32:AD34 AD36 AD39 AD42 AD45:AD47 AD49:AD50 AD52:AD53 AD55 AD57:AD58 AD60:AD62">
    <cfRule type="cellIs" dxfId="1244" priority="424" operator="equal">
      <formula>"REPROGRAMAÇÃO DE SALDOS"</formula>
    </cfRule>
    <cfRule type="cellIs" dxfId="1243" priority="425" operator="equal">
      <formula>"NÃO SE APLICA"</formula>
    </cfRule>
    <cfRule type="cellIs" dxfId="1242" priority="426" operator="equal">
      <formula>"NÃO POSSUI"</formula>
    </cfRule>
    <cfRule type="cellIs" dxfId="1241" priority="427" operator="equal">
      <formula>"NÃO SE APLICA"</formula>
    </cfRule>
  </conditionalFormatting>
  <conditionalFormatting sqref="AB65:AC66 AB64 AB68:AC73 AB67 AB75:AC86 AB74 AB88:AC88 AB87 AB90:AC91 AB89 AB93:AC95 AB92 AB100:AC100 AB96:AB99 AB102:AC106 AB101 AB109:AC109 AB107:AB108 AB111:AC115 AB110 AB117:AC118 AB116 AB120:AC120 AB119 AB122:AC129 AB121 AB131:AC133 AB130 AB135:AC135 AB134 AB137:AC138 AB136 AB141:AC144 AB139:AB140 AB146:AC146 AB145 AB148:AC148 AB147 AB150:AC159 AB149 AB161:AC164 AB160 AB166:AC167 AB165 AB169:AC171 AB168 AB173:AC175 AB172 AB177:AC177 AB176 AB179:AC179 AB178 AB185:AC187 AB180:AB184">
    <cfRule type="containsBlanks" dxfId="1240" priority="423">
      <formula>LEN(TRIM(AB64))=0</formula>
    </cfRule>
  </conditionalFormatting>
  <conditionalFormatting sqref="AB65:AC66 AB64 AB68:AC73 AB67 AB75:AC86 AB74 AB88:AC88 AB87 AB90:AC91 AB89 AB93:AC95 AB92 AB100:AC100 AB96:AB99 AB102:AC106 AB101 AB109:AC109 AB107:AB108 AB111:AC115 AB110 AB117:AC118 AB116 AB120:AC120 AB119 AB122:AC129 AB121 AB131:AC133 AB130 AB135:AC135 AB134 AB137:AC138 AB136 AB141:AC144 AB139:AB140 AB146:AC146 AB145 AB148:AC148 AB147 AB150:AC159 AB149 AB161:AC164 AB160 AB166:AC167 AB165 AB169:AC171 AB168 AB173:AC175 AB172 AB177:AC177 AB176 AB179:AC179 AB178 AB185:AC187 AB180:AB184">
    <cfRule type="cellIs" dxfId="1239" priority="419" operator="equal">
      <formula>"REPROGRAMAÇÃO DE SALDOS"</formula>
    </cfRule>
    <cfRule type="cellIs" dxfId="1238" priority="420" operator="equal">
      <formula>"NÃO SE APLICA"</formula>
    </cfRule>
    <cfRule type="cellIs" dxfId="1237" priority="421" operator="equal">
      <formula>"NÃO POSSUI"</formula>
    </cfRule>
    <cfRule type="cellIs" dxfId="1236" priority="422" operator="equal">
      <formula>"NÃO SE APLICA"</formula>
    </cfRule>
  </conditionalFormatting>
  <conditionalFormatting sqref="AD65:AD66 AD68:AD73 AD75:AD86 AD88 AD90:AD91 AD93:AD95 AD100 AD102:AD106 AD109 AD111:AD115 AD117:AD118 AD120 AD122:AD129 AD131:AD133 AD135 AD137:AD138 AD141:AD144 AD146 AD148 AD150:AD159 AD161:AD164 AD166:AD167 AD169:AD171 AD173:AD175 AD177 AD179 AD185:AD187">
    <cfRule type="containsBlanks" dxfId="1235" priority="418">
      <formula>LEN(TRIM(AD65))=0</formula>
    </cfRule>
  </conditionalFormatting>
  <conditionalFormatting sqref="AD65:AD66 AD68:AD73 AD75:AD86 AD88 AD90:AD91 AD93:AD95 AD100 AD102:AD106 AD109 AD111:AD115 AD117:AD118 AD120 AD122:AD129 AD131:AD133 AD135 AD137:AD138 AD141:AD144 AD146 AD148 AD150:AD159 AD161:AD164 AD166:AD167 AD169:AD171 AD173:AD175 AD177 AD179 AD185:AD187">
    <cfRule type="cellIs" dxfId="1234" priority="414" operator="equal">
      <formula>"REPROGRAMAÇÃO DE SALDOS"</formula>
    </cfRule>
    <cfRule type="cellIs" dxfId="1233" priority="415" operator="equal">
      <formula>"NÃO SE APLICA"</formula>
    </cfRule>
    <cfRule type="cellIs" dxfId="1232" priority="416" operator="equal">
      <formula>"NÃO POSSUI"</formula>
    </cfRule>
    <cfRule type="cellIs" dxfId="1231" priority="417" operator="equal">
      <formula>"NÃO SE APLICA"</formula>
    </cfRule>
  </conditionalFormatting>
  <conditionalFormatting sqref="Y3:Z4 Y6:Z8 Y5 Y10:Z12 Y9 Y15:Z16 Y13:Y14 Y18:Z27 Y17 Y29:Z30 Y28 Y32:Z34 Y31 Y36:Z36 Y35 Y39:Z39 Y37:Y38 Y42:Z42 Y40:Y41 Y45:Z47 Y43:Y44 Y49:Z50 Y48 Y52:Z53 Y51 Y55:Z55 Y54 Y57:Z58 Y56 Y60:Z62 Y59">
    <cfRule type="containsBlanks" dxfId="1230" priority="413">
      <formula>LEN(TRIM(Y3))=0</formula>
    </cfRule>
  </conditionalFormatting>
  <conditionalFormatting sqref="Y3:Z4 Y6:Z8 Y5 Y10:Z12 Y9 Y15:Z16 Y13:Y14 Y18:Z27 Y17 Y29:Z30 Y28 Y32:Z34 Y31 Y36:Z36 Y35 Y39:Z39 Y37:Y38 Y42:Z42 Y40:Y41 Y45:Z47 Y43:Y44 Y49:Z50 Y48 Y52:Z53 Y51 Y55:Z55 Y54 Y57:Z58 Y56 Y60:Z62 Y59">
    <cfRule type="cellIs" dxfId="1229" priority="409" operator="equal">
      <formula>"REPROGRAMAÇÃO DE SALDOS"</formula>
    </cfRule>
    <cfRule type="cellIs" dxfId="1228" priority="410" operator="equal">
      <formula>"NÃO SE APLICA"</formula>
    </cfRule>
    <cfRule type="cellIs" dxfId="1227" priority="411" operator="equal">
      <formula>"NÃO POSSUI"</formula>
    </cfRule>
    <cfRule type="cellIs" dxfId="1226" priority="412" operator="equal">
      <formula>"NÃO SE APLICA"</formula>
    </cfRule>
  </conditionalFormatting>
  <conditionalFormatting sqref="AA3:AA4 AA6:AA8 AA10:AA12 AA15:AA16 AA18:AA27 AA29:AA30 AA32:AA34 AA36 AA39 AA42 AA45:AA47 AA49:AA50 AA52:AA53 AA55 AA57:AA58 AA60:AA62">
    <cfRule type="containsBlanks" dxfId="1225" priority="408">
      <formula>LEN(TRIM(AA3))=0</formula>
    </cfRule>
  </conditionalFormatting>
  <conditionalFormatting sqref="AA3:AA4 AA6:AA8 AA10:AA12 AA15:AA16 AA18:AA27 AA29:AA30 AA32:AA34 AA36 AA39 AA42 AA45:AA47 AA49:AA50 AA52:AA53 AA55 AA57:AA58 AA60:AA62">
    <cfRule type="cellIs" dxfId="1224" priority="404" operator="equal">
      <formula>"REPROGRAMAÇÃO DE SALDOS"</formula>
    </cfRule>
    <cfRule type="cellIs" dxfId="1223" priority="405" operator="equal">
      <formula>"NÃO SE APLICA"</formula>
    </cfRule>
    <cfRule type="cellIs" dxfId="1222" priority="406" operator="equal">
      <formula>"NÃO POSSUI"</formula>
    </cfRule>
    <cfRule type="cellIs" dxfId="1221" priority="407" operator="equal">
      <formula>"NÃO SE APLICA"</formula>
    </cfRule>
  </conditionalFormatting>
  <conditionalFormatting sqref="Y65:Z66 Y64 Y68:Z73 Y67 Y75:Z86 Y74 Y88:Z88 Y87 Y90:Z91 Y89 Y93:Z95 Y92 Y100:Z100 Y96:Y99 Y102:Z106 Y101 Y109:Z109 Y107:Y108 Y111:Z115 Y110 Y117:Z118 Y116 Y120:Z120 Y119 Y122:Z129 Y121 Y131:Z133 Y130 Y135:Z135 Y134 Y137:Z138 Y136 Y141:Z144 Y139:Y140 Y146:Z146 Y145 Y148:Z148 Y147 Y150:Z159 Y149 Y161:Z164 Y160 Y166:Z167 Y165 Y169:Z171 Y168 Y173:Z175 Y172 Y177:Z177 Y176 Y179:Z179 Y178 Y185:Z187 Y180:Y184">
    <cfRule type="containsBlanks" dxfId="1220" priority="403">
      <formula>LEN(TRIM(Y64))=0</formula>
    </cfRule>
  </conditionalFormatting>
  <conditionalFormatting sqref="Y65:Z66 Y64 Y68:Z73 Y67 Y75:Z86 Y74 Y88:Z88 Y87 Y90:Z91 Y89 Y93:Z95 Y92 Y100:Z100 Y96:Y99 Y102:Z106 Y101 Y109:Z109 Y107:Y108 Y111:Z115 Y110 Y117:Z118 Y116 Y120:Z120 Y119 Y122:Z129 Y121 Y131:Z133 Y130 Y135:Z135 Y134 Y137:Z138 Y136 Y141:Z144 Y139:Y140 Y146:Z146 Y145 Y148:Z148 Y147 Y150:Z159 Y149 Y161:Z164 Y160 Y166:Z167 Y165 Y169:Z171 Y168 Y173:Z175 Y172 Y177:Z177 Y176 Y179:Z179 Y178 Y185:Z187 Y180:Y184">
    <cfRule type="cellIs" dxfId="1219" priority="399" operator="equal">
      <formula>"REPROGRAMAÇÃO DE SALDOS"</formula>
    </cfRule>
    <cfRule type="cellIs" dxfId="1218" priority="400" operator="equal">
      <formula>"NÃO SE APLICA"</formula>
    </cfRule>
    <cfRule type="cellIs" dxfId="1217" priority="401" operator="equal">
      <formula>"NÃO POSSUI"</formula>
    </cfRule>
    <cfRule type="cellIs" dxfId="1216" priority="402" operator="equal">
      <formula>"NÃO SE APLICA"</formula>
    </cfRule>
  </conditionalFormatting>
  <conditionalFormatting sqref="AA65:AA66 AA68:AA73 AA75:AA86 AA88 AA90:AA91 AA93:AA95 AA100 AA102:AA106 AA109 AA111:AA115 AA117:AA118 AA120 AA122:AA129 AA131:AA133 AA135 AA137:AA138 AA141:AA144 AA146 AA148 AA150:AA159 AA161:AA164 AA166:AA167 AA169:AA171 AA173:AA175 AA177 AA179 AA185:AA187">
    <cfRule type="containsBlanks" dxfId="1215" priority="398">
      <formula>LEN(TRIM(AA65))=0</formula>
    </cfRule>
  </conditionalFormatting>
  <conditionalFormatting sqref="AA65:AA66 AA68:AA73 AA75:AA86 AA88 AA90:AA91 AA93:AA95 AA100 AA102:AA106 AA109 AA111:AA115 AA117:AA118 AA120 AA122:AA129 AA131:AA133 AA135 AA137:AA138 AA141:AA144 AA146 AA148 AA150:AA159 AA161:AA164 AA166:AA167 AA169:AA171 AA173:AA175 AA177 AA179 AA185:AA187">
    <cfRule type="cellIs" dxfId="1214" priority="394" operator="equal">
      <formula>"REPROGRAMAÇÃO DE SALDOS"</formula>
    </cfRule>
    <cfRule type="cellIs" dxfId="1213" priority="395" operator="equal">
      <formula>"NÃO SE APLICA"</formula>
    </cfRule>
    <cfRule type="cellIs" dxfId="1212" priority="396" operator="equal">
      <formula>"NÃO POSSUI"</formula>
    </cfRule>
    <cfRule type="cellIs" dxfId="1211" priority="397" operator="equal">
      <formula>"NÃO SE APLICA"</formula>
    </cfRule>
  </conditionalFormatting>
  <conditionalFormatting sqref="S176">
    <cfRule type="containsBlanks" dxfId="1210" priority="388">
      <formula>LEN(TRIM(S176))=0</formula>
    </cfRule>
  </conditionalFormatting>
  <conditionalFormatting sqref="S176">
    <cfRule type="cellIs" dxfId="1209" priority="384" operator="equal">
      <formula>"REPROGRAMAÇÃO DE SALDOS"</formula>
    </cfRule>
    <cfRule type="cellIs" dxfId="1208" priority="385" operator="equal">
      <formula>"NÃO SE APLICA"</formula>
    </cfRule>
    <cfRule type="cellIs" dxfId="1207" priority="386" operator="equal">
      <formula>"NÃO POSSUI"</formula>
    </cfRule>
    <cfRule type="cellIs" dxfId="1206" priority="387" operator="equal">
      <formula>"NÃO SE APLICA"</formula>
    </cfRule>
  </conditionalFormatting>
  <conditionalFormatting sqref="R176">
    <cfRule type="containsBlanks" dxfId="1205" priority="383">
      <formula>LEN(TRIM(R176))=0</formula>
    </cfRule>
  </conditionalFormatting>
  <conditionalFormatting sqref="R176">
    <cfRule type="cellIs" dxfId="1204" priority="379" operator="equal">
      <formula>"REPROGRAMAÇÃO DE SALDOS"</formula>
    </cfRule>
    <cfRule type="cellIs" dxfId="1203" priority="380" operator="equal">
      <formula>"NÃO SE APLICA"</formula>
    </cfRule>
    <cfRule type="cellIs" dxfId="1202" priority="381" operator="equal">
      <formula>"NÃO POSSUI"</formula>
    </cfRule>
    <cfRule type="cellIs" dxfId="1201" priority="382" operator="equal">
      <formula>"NÃO SE APLICA"</formula>
    </cfRule>
  </conditionalFormatting>
  <conditionalFormatting sqref="P176">
    <cfRule type="containsBlanks" dxfId="1200" priority="378">
      <formula>LEN(TRIM(P176))=0</formula>
    </cfRule>
  </conditionalFormatting>
  <conditionalFormatting sqref="P176">
    <cfRule type="cellIs" dxfId="1199" priority="374" operator="equal">
      <formula>"REPROGRAMAÇÃO DE SALDOS"</formula>
    </cfRule>
    <cfRule type="cellIs" dxfId="1198" priority="375" operator="equal">
      <formula>"NÃO SE APLICA"</formula>
    </cfRule>
    <cfRule type="cellIs" dxfId="1197" priority="376" operator="equal">
      <formula>"NÃO POSSUI"</formula>
    </cfRule>
    <cfRule type="cellIs" dxfId="1196" priority="377" operator="equal">
      <formula>"NÃO SE APLICA"</formula>
    </cfRule>
  </conditionalFormatting>
  <conditionalFormatting sqref="O176">
    <cfRule type="containsBlanks" dxfId="1195" priority="373">
      <formula>LEN(TRIM(O176))=0</formula>
    </cfRule>
  </conditionalFormatting>
  <conditionalFormatting sqref="O176">
    <cfRule type="cellIs" dxfId="1194" priority="369" operator="equal">
      <formula>"REPROGRAMAÇÃO DE SALDOS"</formula>
    </cfRule>
    <cfRule type="cellIs" dxfId="1193" priority="370" operator="equal">
      <formula>"NÃO SE APLICA"</formula>
    </cfRule>
    <cfRule type="cellIs" dxfId="1192" priority="371" operator="equal">
      <formula>"NÃO POSSUI"</formula>
    </cfRule>
    <cfRule type="cellIs" dxfId="1191" priority="372" operator="equal">
      <formula>"NÃO SE APLICA"</formula>
    </cfRule>
  </conditionalFormatting>
  <conditionalFormatting sqref="M176">
    <cfRule type="containsBlanks" dxfId="1190" priority="368">
      <formula>LEN(TRIM(M176))=0</formula>
    </cfRule>
  </conditionalFormatting>
  <conditionalFormatting sqref="M176">
    <cfRule type="cellIs" dxfId="1189" priority="364" operator="equal">
      <formula>"REPROGRAMAÇÃO DE SALDOS"</formula>
    </cfRule>
    <cfRule type="cellIs" dxfId="1188" priority="365" operator="equal">
      <formula>"NÃO SE APLICA"</formula>
    </cfRule>
    <cfRule type="cellIs" dxfId="1187" priority="366" operator="equal">
      <formula>"NÃO POSSUI"</formula>
    </cfRule>
    <cfRule type="cellIs" dxfId="1186" priority="367" operator="equal">
      <formula>"NÃO SE APLICA"</formula>
    </cfRule>
  </conditionalFormatting>
  <conditionalFormatting sqref="L176">
    <cfRule type="containsBlanks" dxfId="1185" priority="363">
      <formula>LEN(TRIM(L176))=0</formula>
    </cfRule>
  </conditionalFormatting>
  <conditionalFormatting sqref="L176">
    <cfRule type="cellIs" dxfId="1184" priority="359" operator="equal">
      <formula>"REPROGRAMAÇÃO DE SALDOS"</formula>
    </cfRule>
    <cfRule type="cellIs" dxfId="1183" priority="360" operator="equal">
      <formula>"NÃO SE APLICA"</formula>
    </cfRule>
    <cfRule type="cellIs" dxfId="1182" priority="361" operator="equal">
      <formula>"NÃO POSSUI"</formula>
    </cfRule>
    <cfRule type="cellIs" dxfId="1181" priority="362" operator="equal">
      <formula>"NÃO SE APLICA"</formula>
    </cfRule>
  </conditionalFormatting>
  <conditionalFormatting sqref="J176">
    <cfRule type="containsBlanks" dxfId="1180" priority="358">
      <formula>LEN(TRIM(J176))=0</formula>
    </cfRule>
  </conditionalFormatting>
  <conditionalFormatting sqref="J176">
    <cfRule type="cellIs" dxfId="1179" priority="354" operator="equal">
      <formula>"REPROGRAMAÇÃO DE SALDOS"</formula>
    </cfRule>
    <cfRule type="cellIs" dxfId="1178" priority="355" operator="equal">
      <formula>"NÃO SE APLICA"</formula>
    </cfRule>
    <cfRule type="cellIs" dxfId="1177" priority="356" operator="equal">
      <formula>"NÃO POSSUI"</formula>
    </cfRule>
    <cfRule type="cellIs" dxfId="1176" priority="357" operator="equal">
      <formula>"NÃO SE APLICA"</formula>
    </cfRule>
  </conditionalFormatting>
  <conditionalFormatting sqref="J61">
    <cfRule type="containsBlanks" dxfId="1175" priority="353">
      <formula>LEN(TRIM(J61))=0</formula>
    </cfRule>
  </conditionalFormatting>
  <conditionalFormatting sqref="J61">
    <cfRule type="cellIs" dxfId="1174" priority="349" operator="equal">
      <formula>"REPROGRAMAÇÃO DE SALDOS"</formula>
    </cfRule>
    <cfRule type="cellIs" dxfId="1173" priority="350" operator="equal">
      <formula>"NÃO SE APLICA"</formula>
    </cfRule>
    <cfRule type="cellIs" dxfId="1172" priority="351" operator="equal">
      <formula>"NÃO POSSUI"</formula>
    </cfRule>
    <cfRule type="cellIs" dxfId="1171" priority="352" operator="equal">
      <formula>"NÃO SE APLICA"</formula>
    </cfRule>
  </conditionalFormatting>
  <conditionalFormatting sqref="I176">
    <cfRule type="containsBlanks" dxfId="1170" priority="343">
      <formula>LEN(TRIM(I176))=0</formula>
    </cfRule>
  </conditionalFormatting>
  <conditionalFormatting sqref="I176">
    <cfRule type="cellIs" dxfId="1169" priority="339" operator="equal">
      <formula>"REPROGRAMAÇÃO DE SALDOS"</formula>
    </cfRule>
    <cfRule type="cellIs" dxfId="1168" priority="340" operator="equal">
      <formula>"NÃO SE APLICA"</formula>
    </cfRule>
    <cfRule type="cellIs" dxfId="1167" priority="341" operator="equal">
      <formula>"NÃO POSSUI"</formula>
    </cfRule>
    <cfRule type="cellIs" dxfId="1166" priority="342" operator="equal">
      <formula>"NÃO SE APLICA"</formula>
    </cfRule>
  </conditionalFormatting>
  <conditionalFormatting sqref="T176 Q176 N176 K176">
    <cfRule type="cellIs" dxfId="1165" priority="290" operator="equal">
      <formula>"NÃO SE APLICA"</formula>
    </cfRule>
  </conditionalFormatting>
  <conditionalFormatting sqref="T176 Q176 N176 K176">
    <cfRule type="cellIs" dxfId="1164" priority="284" operator="equal">
      <formula>"REPROGRAMAÇÃO DE SALDOS"</formula>
    </cfRule>
    <cfRule type="cellIs" dxfId="1163" priority="285" operator="equal">
      <formula>43373</formula>
    </cfRule>
    <cfRule type="cellIs" dxfId="1162" priority="286" operator="equal">
      <formula>"SALDO REPROGRAMADO"</formula>
    </cfRule>
    <cfRule type="cellIs" dxfId="1161" priority="287" operator="equal">
      <formula>"REPROGRAMAÇÃO DE SALDOS"</formula>
    </cfRule>
    <cfRule type="cellIs" dxfId="1160" priority="288" operator="equal">
      <formula>"NÃO POSSUI"</formula>
    </cfRule>
    <cfRule type="cellIs" dxfId="1159" priority="289" operator="equal">
      <formula>"NÃO SE APLICA"</formula>
    </cfRule>
  </conditionalFormatting>
  <conditionalFormatting sqref="T176 Q176 N176 K176">
    <cfRule type="containsBlanks" dxfId="1158" priority="283">
      <formula>LEN(TRIM(K176))=0</formula>
    </cfRule>
  </conditionalFormatting>
  <conditionalFormatting sqref="T176 Q176 N176 K176">
    <cfRule type="cellIs" dxfId="1157" priority="282" operator="equal">
      <formula>"REPROGRAMAÇÃO DE SALDOS"</formula>
    </cfRule>
  </conditionalFormatting>
  <conditionalFormatting sqref="T176 Q176 N176 K176">
    <cfRule type="cellIs" dxfId="1156" priority="279" operator="equal">
      <formula>"NÃO POSSUI"</formula>
    </cfRule>
    <cfRule type="cellIs" dxfId="1155" priority="280" operator="equal">
      <formula>"REPROGRAMAÇÃO DE SALDOS"</formula>
    </cfRule>
    <cfRule type="cellIs" dxfId="1154" priority="281" operator="equal">
      <formula>"NÃO SE APLICA"</formula>
    </cfRule>
  </conditionalFormatting>
  <conditionalFormatting sqref="Z176">
    <cfRule type="cellIs" dxfId="1153" priority="266" operator="equal">
      <formula>"NÃO SE APLICA"</formula>
    </cfRule>
  </conditionalFormatting>
  <conditionalFormatting sqref="Z176">
    <cfRule type="cellIs" dxfId="1152" priority="260" operator="equal">
      <formula>"REPROGRAMAÇÃO DE SALDOS"</formula>
    </cfRule>
    <cfRule type="cellIs" dxfId="1151" priority="261" operator="equal">
      <formula>43373</formula>
    </cfRule>
    <cfRule type="cellIs" dxfId="1150" priority="262" operator="equal">
      <formula>"SALDO REPROGRAMADO"</formula>
    </cfRule>
    <cfRule type="cellIs" dxfId="1149" priority="263" operator="equal">
      <formula>"REPROGRAMAÇÃO DE SALDOS"</formula>
    </cfRule>
    <cfRule type="cellIs" dxfId="1148" priority="264" operator="equal">
      <formula>"NÃO POSSUI"</formula>
    </cfRule>
    <cfRule type="cellIs" dxfId="1147" priority="265" operator="equal">
      <formula>"NÃO SE APLICA"</formula>
    </cfRule>
  </conditionalFormatting>
  <conditionalFormatting sqref="Z176">
    <cfRule type="containsBlanks" dxfId="1146" priority="259">
      <formula>LEN(TRIM(Z176))=0</formula>
    </cfRule>
  </conditionalFormatting>
  <conditionalFormatting sqref="Z176">
    <cfRule type="cellIs" dxfId="1145" priority="258" operator="equal">
      <formula>"REPROGRAMAÇÃO DE SALDOS"</formula>
    </cfRule>
  </conditionalFormatting>
  <conditionalFormatting sqref="Z176">
    <cfRule type="cellIs" dxfId="1144" priority="255" operator="equal">
      <formula>"NÃO POSSUI"</formula>
    </cfRule>
    <cfRule type="cellIs" dxfId="1143" priority="256" operator="equal">
      <formula>"REPROGRAMAÇÃO DE SALDOS"</formula>
    </cfRule>
    <cfRule type="cellIs" dxfId="1142" priority="257" operator="equal">
      <formula>"NÃO SE APLICA"</formula>
    </cfRule>
  </conditionalFormatting>
  <conditionalFormatting sqref="U176">
    <cfRule type="containsBlanks" dxfId="1141" priority="254">
      <formula>LEN(TRIM(U176))=0</formula>
    </cfRule>
  </conditionalFormatting>
  <conditionalFormatting sqref="U176">
    <cfRule type="cellIs" dxfId="1140" priority="250" operator="equal">
      <formula>"REPROGRAMAÇÃO DE SALDOS"</formula>
    </cfRule>
    <cfRule type="cellIs" dxfId="1139" priority="251" operator="equal">
      <formula>"NÃO SE APLICA"</formula>
    </cfRule>
    <cfRule type="cellIs" dxfId="1138" priority="252" operator="equal">
      <formula>"NÃO POSSUI"</formula>
    </cfRule>
    <cfRule type="cellIs" dxfId="1137" priority="253" operator="equal">
      <formula>"NÃO SE APLICA"</formula>
    </cfRule>
  </conditionalFormatting>
  <conditionalFormatting sqref="AA180:AA184 AA178 AA176 AA172 AA168 AA165 AA160 AA149 AA147 AA145 AA139:AA140 AA136 AA134 AA130 AA121 AA119 AA116 AA110 AA107:AA108 AA101 AA96:AA99 AA92 AA89 AA87 AA74 AA67 AA63:AA64 AA59 AA56 AA54 AA51 AA48 AA43:AA44 AA40:AA41 AA37:AA38 AA35 AA31 AA28 AA17 AA13:AA14 AA9 AA5">
    <cfRule type="containsBlanks" dxfId="1136" priority="249">
      <formula>LEN(TRIM(AA5))=0</formula>
    </cfRule>
  </conditionalFormatting>
  <conditionalFormatting sqref="AA180:AA184 AA178 AA176 AA172 AA168 AA165 AA160 AA149 AA147 AA145 AA139:AA140 AA136 AA134 AA130 AA121 AA119 AA116 AA110 AA107:AA108 AA101 AA96:AA99 AA92 AA89 AA87 AA74 AA67 AA63:AA64 AA59 AA56 AA54 AA51 AA48 AA43:AA44 AA40:AA41 AA37:AA38 AA35 AA31 AA28 AA17 AA13:AA14 AA9 AA5">
    <cfRule type="cellIs" dxfId="1135" priority="245" operator="equal">
      <formula>"REPROGRAMAÇÃO DE SALDOS"</formula>
    </cfRule>
    <cfRule type="cellIs" dxfId="1134" priority="246" operator="equal">
      <formula>"NÃO SE APLICA"</formula>
    </cfRule>
    <cfRule type="cellIs" dxfId="1133" priority="247" operator="equal">
      <formula>"NÃO POSSUI"</formula>
    </cfRule>
    <cfRule type="cellIs" dxfId="1132" priority="248" operator="equal">
      <formula>"NÃO SE APLICA"</formula>
    </cfRule>
  </conditionalFormatting>
  <conditionalFormatting sqref="AD59 AD56 AD54 AD51 AD48 AD43:AD44 AD40:AD41 AD37:AD38 AD35 AD31 AD28 AD17 AD13:AD14 AD9 AD5">
    <cfRule type="containsBlanks" dxfId="1131" priority="232">
      <formula>LEN(TRIM(AD5))=0</formula>
    </cfRule>
  </conditionalFormatting>
  <conditionalFormatting sqref="AD59 AD56 AD54 AD51 AD48 AD43:AD44 AD40:AD41 AD37:AD38 AD35 AD31 AD28 AD17 AD13:AD14 AD9 AD5">
    <cfRule type="cellIs" dxfId="1130" priority="228" operator="equal">
      <formula>"REPROGRAMAÇÃO DE SALDOS"</formula>
    </cfRule>
    <cfRule type="cellIs" dxfId="1129" priority="229" operator="equal">
      <formula>"NÃO SE APLICA"</formula>
    </cfRule>
    <cfRule type="cellIs" dxfId="1128" priority="230" operator="equal">
      <formula>"NÃO POSSUI"</formula>
    </cfRule>
    <cfRule type="cellIs" dxfId="1127" priority="231" operator="equal">
      <formula>"NÃO SE APLICA"</formula>
    </cfRule>
  </conditionalFormatting>
  <conditionalFormatting sqref="AC176">
    <cfRule type="cellIs" dxfId="1126" priority="227" operator="equal">
      <formula>"NÃO SE APLICA"</formula>
    </cfRule>
  </conditionalFormatting>
  <conditionalFormatting sqref="AC176">
    <cfRule type="cellIs" dxfId="1125" priority="221" operator="equal">
      <formula>"REPROGRAMAÇÃO DE SALDOS"</formula>
    </cfRule>
    <cfRule type="cellIs" dxfId="1124" priority="222" operator="equal">
      <formula>43373</formula>
    </cfRule>
    <cfRule type="cellIs" dxfId="1123" priority="223" operator="equal">
      <formula>"SALDO REPROGRAMADO"</formula>
    </cfRule>
    <cfRule type="cellIs" dxfId="1122" priority="224" operator="equal">
      <formula>"REPROGRAMAÇÃO DE SALDOS"</formula>
    </cfRule>
    <cfRule type="cellIs" dxfId="1121" priority="225" operator="equal">
      <formula>"NÃO POSSUI"</formula>
    </cfRule>
    <cfRule type="cellIs" dxfId="1120" priority="226" operator="equal">
      <formula>"NÃO SE APLICA"</formula>
    </cfRule>
  </conditionalFormatting>
  <conditionalFormatting sqref="AC176">
    <cfRule type="containsBlanks" dxfId="1119" priority="220">
      <formula>LEN(TRIM(AC176))=0</formula>
    </cfRule>
  </conditionalFormatting>
  <conditionalFormatting sqref="AC176">
    <cfRule type="cellIs" dxfId="1118" priority="219" operator="equal">
      <formula>"REPROGRAMAÇÃO DE SALDOS"</formula>
    </cfRule>
  </conditionalFormatting>
  <conditionalFormatting sqref="AC176">
    <cfRule type="cellIs" dxfId="1117" priority="216" operator="equal">
      <formula>"NÃO POSSUI"</formula>
    </cfRule>
    <cfRule type="cellIs" dxfId="1116" priority="217" operator="equal">
      <formula>"REPROGRAMAÇÃO DE SALDOS"</formula>
    </cfRule>
    <cfRule type="cellIs" dxfId="1115" priority="218" operator="equal">
      <formula>"NÃO SE APLICA"</formula>
    </cfRule>
  </conditionalFormatting>
  <conditionalFormatting sqref="AD180:AD184 AD178 AD176 AD172 AD168 AD165 AD160 AD149 AD147 AD145 AD139:AD140 AD136 AD134 AD130 AD121 AD119 AD116 AD110 AD107:AD108 AD101 AD96:AD99 AD92 AD89 AD87 AD74 AD67 AD64">
    <cfRule type="containsBlanks" dxfId="1114" priority="215">
      <formula>LEN(TRIM(AD64))=0</formula>
    </cfRule>
  </conditionalFormatting>
  <conditionalFormatting sqref="AD180:AD184 AD178 AD176 AD172 AD168 AD165 AD160 AD149 AD147 AD145 AD139:AD140 AD136 AD134 AD130 AD121 AD119 AD116 AD110 AD107:AD108 AD101 AD96:AD99 AD92 AD89 AD87 AD74 AD67 AD64">
    <cfRule type="cellIs" dxfId="1113" priority="211" operator="equal">
      <formula>"REPROGRAMAÇÃO DE SALDOS"</formula>
    </cfRule>
    <cfRule type="cellIs" dxfId="1112" priority="212" operator="equal">
      <formula>"NÃO SE APLICA"</formula>
    </cfRule>
    <cfRule type="cellIs" dxfId="1111" priority="213" operator="equal">
      <formula>"NÃO POSSUI"</formula>
    </cfRule>
    <cfRule type="cellIs" dxfId="1110" priority="214" operator="equal">
      <formula>"NÃO SE APLICA"</formula>
    </cfRule>
  </conditionalFormatting>
  <conditionalFormatting sqref="AG59 AG56 AG54 AG51 AG48 AG43:AG44 AG40:AG41 AG37:AG38 AG35 AG31 AG28 AG17 AG13:AG14 AG9 AG5">
    <cfRule type="containsBlanks" dxfId="1109" priority="198">
      <formula>LEN(TRIM(AG5))=0</formula>
    </cfRule>
  </conditionalFormatting>
  <conditionalFormatting sqref="AG59 AG56 AG54 AG51 AG48 AG43:AG44 AG40:AG41 AG37:AG38 AG35 AG31 AG28 AG17 AG13:AG14 AG9 AG5">
    <cfRule type="cellIs" dxfId="1108" priority="194" operator="equal">
      <formula>"REPROGRAMAÇÃO DE SALDOS"</formula>
    </cfRule>
    <cfRule type="cellIs" dxfId="1107" priority="195" operator="equal">
      <formula>"NÃO SE APLICA"</formula>
    </cfRule>
    <cfRule type="cellIs" dxfId="1106" priority="196" operator="equal">
      <formula>"NÃO POSSUI"</formula>
    </cfRule>
    <cfRule type="cellIs" dxfId="1105" priority="197" operator="equal">
      <formula>"NÃO SE APLICA"</formula>
    </cfRule>
  </conditionalFormatting>
  <conditionalFormatting sqref="AF176">
    <cfRule type="cellIs" dxfId="1104" priority="193" operator="equal">
      <formula>"NÃO SE APLICA"</formula>
    </cfRule>
  </conditionalFormatting>
  <conditionalFormatting sqref="AF176">
    <cfRule type="cellIs" dxfId="1103" priority="187" operator="equal">
      <formula>"REPROGRAMAÇÃO DE SALDOS"</formula>
    </cfRule>
    <cfRule type="cellIs" dxfId="1102" priority="188" operator="equal">
      <formula>43373</formula>
    </cfRule>
    <cfRule type="cellIs" dxfId="1101" priority="189" operator="equal">
      <formula>"SALDO REPROGRAMADO"</formula>
    </cfRule>
    <cfRule type="cellIs" dxfId="1100" priority="190" operator="equal">
      <formula>"REPROGRAMAÇÃO DE SALDOS"</formula>
    </cfRule>
    <cfRule type="cellIs" dxfId="1099" priority="191" operator="equal">
      <formula>"NÃO POSSUI"</formula>
    </cfRule>
    <cfRule type="cellIs" dxfId="1098" priority="192" operator="equal">
      <formula>"NÃO SE APLICA"</formula>
    </cfRule>
  </conditionalFormatting>
  <conditionalFormatting sqref="AF176">
    <cfRule type="containsBlanks" dxfId="1097" priority="186">
      <formula>LEN(TRIM(AF176))=0</formula>
    </cfRule>
  </conditionalFormatting>
  <conditionalFormatting sqref="AF176">
    <cfRule type="cellIs" dxfId="1096" priority="185" operator="equal">
      <formula>"REPROGRAMAÇÃO DE SALDOS"</formula>
    </cfRule>
  </conditionalFormatting>
  <conditionalFormatting sqref="AF176">
    <cfRule type="cellIs" dxfId="1095" priority="182" operator="equal">
      <formula>"NÃO POSSUI"</formula>
    </cfRule>
    <cfRule type="cellIs" dxfId="1094" priority="183" operator="equal">
      <formula>"REPROGRAMAÇÃO DE SALDOS"</formula>
    </cfRule>
    <cfRule type="cellIs" dxfId="1093" priority="184" operator="equal">
      <formula>"NÃO SE APLICA"</formula>
    </cfRule>
  </conditionalFormatting>
  <conditionalFormatting sqref="AG180:AG184 AG178 AG176 AG172 AG168 AG165 AG160 AG149 AG147 AG145 AG139:AG140 AG136 AG134 AG130 AG121 AG119 AG116 AG110 AG107:AG108 AG101 AG96:AG99 AG92 AG89 AG87 AG74 AG67 AG64">
    <cfRule type="containsBlanks" dxfId="1092" priority="181">
      <formula>LEN(TRIM(AG64))=0</formula>
    </cfRule>
  </conditionalFormatting>
  <conditionalFormatting sqref="AG180:AG184 AG178 AG176 AG172 AG168 AG165 AG160 AG149 AG147 AG145 AG139:AG140 AG136 AG134 AG130 AG121 AG119 AG116 AG110 AG107:AG108 AG101 AG96:AG99 AG92 AG89 AG87 AG74 AG67 AG64">
    <cfRule type="cellIs" dxfId="1091" priority="177" operator="equal">
      <formula>"REPROGRAMAÇÃO DE SALDOS"</formula>
    </cfRule>
    <cfRule type="cellIs" dxfId="1090" priority="178" operator="equal">
      <formula>"NÃO SE APLICA"</formula>
    </cfRule>
    <cfRule type="cellIs" dxfId="1089" priority="179" operator="equal">
      <formula>"NÃO POSSUI"</formula>
    </cfRule>
    <cfRule type="cellIs" dxfId="1088" priority="180" operator="equal">
      <formula>"NÃO SE APLICA"</formula>
    </cfRule>
  </conditionalFormatting>
  <conditionalFormatting sqref="AI176 AI63">
    <cfRule type="cellIs" dxfId="1087" priority="176" operator="equal">
      <formula>"NÃO SE APLICA"</formula>
    </cfRule>
  </conditionalFormatting>
  <conditionalFormatting sqref="AI176 AI63">
    <cfRule type="cellIs" dxfId="1086" priority="170" operator="equal">
      <formula>"REPROGRAMAÇÃO DE SALDOS"</formula>
    </cfRule>
    <cfRule type="cellIs" dxfId="1085" priority="171" operator="equal">
      <formula>43373</formula>
    </cfRule>
    <cfRule type="cellIs" dxfId="1084" priority="172" operator="equal">
      <formula>"SALDO REPROGRAMADO"</formula>
    </cfRule>
    <cfRule type="cellIs" dxfId="1083" priority="173" operator="equal">
      <formula>"REPROGRAMAÇÃO DE SALDOS"</formula>
    </cfRule>
    <cfRule type="cellIs" dxfId="1082" priority="174" operator="equal">
      <formula>"NÃO POSSUI"</formula>
    </cfRule>
    <cfRule type="cellIs" dxfId="1081" priority="175" operator="equal">
      <formula>"NÃO SE APLICA"</formula>
    </cfRule>
  </conditionalFormatting>
  <conditionalFormatting sqref="AI176 AI63">
    <cfRule type="containsBlanks" dxfId="1080" priority="169">
      <formula>LEN(TRIM(AI63))=0</formula>
    </cfRule>
  </conditionalFormatting>
  <conditionalFormatting sqref="AI176 AI63">
    <cfRule type="cellIs" dxfId="1079" priority="168" operator="equal">
      <formula>"REPROGRAMAÇÃO DE SALDOS"</formula>
    </cfRule>
  </conditionalFormatting>
  <conditionalFormatting sqref="AI176 AI63">
    <cfRule type="cellIs" dxfId="1078" priority="165" operator="equal">
      <formula>"NÃO POSSUI"</formula>
    </cfRule>
    <cfRule type="cellIs" dxfId="1077" priority="166" operator="equal">
      <formula>"REPROGRAMAÇÃO DE SALDOS"</formula>
    </cfRule>
    <cfRule type="cellIs" dxfId="1076" priority="167" operator="equal">
      <formula>"NÃO SE APLICA"</formula>
    </cfRule>
  </conditionalFormatting>
  <conditionalFormatting sqref="AJ180:AJ184 AJ178 AJ176 AJ172 AJ168 AJ165 AJ160 AJ149 AJ147 AJ145 AJ139:AJ140 AJ136 AJ134 AJ130 AJ121 AJ119 AJ116 AJ110 AJ107:AJ108 AJ101 AJ96:AJ99 AJ92 AJ89 AJ87 AJ74 AJ67 AJ63:AJ64 AJ59 AJ56 AJ54 AJ51 AJ48 AJ43:AJ44 AJ40:AJ41 AJ37:AJ38 AJ35 AJ31 AJ28 AJ17 AJ13:AJ14 AJ9 AJ5">
    <cfRule type="containsBlanks" dxfId="1075" priority="164">
      <formula>LEN(TRIM(AJ5))=0</formula>
    </cfRule>
  </conditionalFormatting>
  <conditionalFormatting sqref="AJ180:AJ184 AJ178 AJ176 AJ172 AJ168 AJ165 AJ160 AJ149 AJ147 AJ145 AJ139:AJ140 AJ136 AJ134 AJ130 AJ121 AJ119 AJ116 AJ110 AJ107:AJ108 AJ101 AJ96:AJ99 AJ92 AJ89 AJ87 AJ74 AJ67 AJ63:AJ64 AJ59 AJ56 AJ54 AJ51 AJ48 AJ43:AJ44 AJ40:AJ41 AJ37:AJ38 AJ35 AJ31 AJ28 AJ17 AJ13:AJ14 AJ9 AJ5">
    <cfRule type="cellIs" dxfId="1074" priority="160" operator="equal">
      <formula>"REPROGRAMAÇÃO DE SALDOS"</formula>
    </cfRule>
    <cfRule type="cellIs" dxfId="1073" priority="161" operator="equal">
      <formula>"NÃO SE APLICA"</formula>
    </cfRule>
    <cfRule type="cellIs" dxfId="1072" priority="162" operator="equal">
      <formula>"NÃO POSSUI"</formula>
    </cfRule>
    <cfRule type="cellIs" dxfId="1071" priority="163" operator="equal">
      <formula>"NÃO SE APLICA"</formula>
    </cfRule>
  </conditionalFormatting>
  <conditionalFormatting sqref="AL176 AL63">
    <cfRule type="cellIs" dxfId="1070" priority="159" operator="equal">
      <formula>"NÃO SE APLICA"</formula>
    </cfRule>
  </conditionalFormatting>
  <conditionalFormatting sqref="AL176 AL63">
    <cfRule type="cellIs" dxfId="1069" priority="153" operator="equal">
      <formula>"REPROGRAMAÇÃO DE SALDOS"</formula>
    </cfRule>
    <cfRule type="cellIs" dxfId="1068" priority="154" operator="equal">
      <formula>43373</formula>
    </cfRule>
    <cfRule type="cellIs" dxfId="1067" priority="155" operator="equal">
      <formula>"SALDO REPROGRAMADO"</formula>
    </cfRule>
    <cfRule type="cellIs" dxfId="1066" priority="156" operator="equal">
      <formula>"REPROGRAMAÇÃO DE SALDOS"</formula>
    </cfRule>
    <cfRule type="cellIs" dxfId="1065" priority="157" operator="equal">
      <formula>"NÃO POSSUI"</formula>
    </cfRule>
    <cfRule type="cellIs" dxfId="1064" priority="158" operator="equal">
      <formula>"NÃO SE APLICA"</formula>
    </cfRule>
  </conditionalFormatting>
  <conditionalFormatting sqref="AL176 AL63">
    <cfRule type="containsBlanks" dxfId="1063" priority="152">
      <formula>LEN(TRIM(AL63))=0</formula>
    </cfRule>
  </conditionalFormatting>
  <conditionalFormatting sqref="AL176 AL63">
    <cfRule type="cellIs" dxfId="1062" priority="151" operator="equal">
      <formula>"REPROGRAMAÇÃO DE SALDOS"</formula>
    </cfRule>
  </conditionalFormatting>
  <conditionalFormatting sqref="AL176 AL63">
    <cfRule type="cellIs" dxfId="1061" priority="148" operator="equal">
      <formula>"NÃO POSSUI"</formula>
    </cfRule>
    <cfRule type="cellIs" dxfId="1060" priority="149" operator="equal">
      <formula>"REPROGRAMAÇÃO DE SALDOS"</formula>
    </cfRule>
    <cfRule type="cellIs" dxfId="1059" priority="150" operator="equal">
      <formula>"NÃO SE APLICA"</formula>
    </cfRule>
  </conditionalFormatting>
  <conditionalFormatting sqref="AM180:AM184 AM178 AM176 AM172 AM168 AM165 AM160 AM149 AM147 AM145 AM139:AM140 AM136 AM134 AM130 AM121 AM119 AM116 AM110 AM107:AM108 AM101 AM96:AM99 AM92 AM89 AM87 AM74 AM67 AM63:AM64 AM59 AM56 AM54 AM51 AM48 AM43:AM44 AM40:AM41 AM37:AM38 AM35 AM31 AM28 AM17 AM13:AM14 AM9 AM5">
    <cfRule type="containsBlanks" dxfId="1058" priority="147">
      <formula>LEN(TRIM(AM5))=0</formula>
    </cfRule>
  </conditionalFormatting>
  <conditionalFormatting sqref="AM180:AM184 AM178 AM176 AM172 AM168 AM165 AM160 AM149 AM147 AM145 AM139:AM140 AM136 AM134 AM130 AM121 AM119 AM116 AM110 AM107:AM108 AM101 AM96:AM99 AM92 AM89 AM87 AM74 AM67 AM63:AM64 AM59 AM56 AM54 AM51 AM48 AM43:AM44 AM40:AM41 AM37:AM38 AM35 AM31 AM28 AM17 AM13:AM14 AM9 AM5">
    <cfRule type="cellIs" dxfId="1057" priority="143" operator="equal">
      <formula>"REPROGRAMAÇÃO DE SALDOS"</formula>
    </cfRule>
    <cfRule type="cellIs" dxfId="1056" priority="144" operator="equal">
      <formula>"NÃO SE APLICA"</formula>
    </cfRule>
    <cfRule type="cellIs" dxfId="1055" priority="145" operator="equal">
      <formula>"NÃO POSSUI"</formula>
    </cfRule>
    <cfRule type="cellIs" dxfId="1054" priority="146" operator="equal">
      <formula>"NÃO SE APLICA"</formula>
    </cfRule>
  </conditionalFormatting>
  <conditionalFormatting sqref="AO176 AO63">
    <cfRule type="cellIs" dxfId="1053" priority="142" operator="equal">
      <formula>"NÃO SE APLICA"</formula>
    </cfRule>
  </conditionalFormatting>
  <conditionalFormatting sqref="AO176 AO63">
    <cfRule type="cellIs" dxfId="1052" priority="136" operator="equal">
      <formula>"REPROGRAMAÇÃO DE SALDOS"</formula>
    </cfRule>
    <cfRule type="cellIs" dxfId="1051" priority="137" operator="equal">
      <formula>43373</formula>
    </cfRule>
    <cfRule type="cellIs" dxfId="1050" priority="138" operator="equal">
      <formula>"SALDO REPROGRAMADO"</formula>
    </cfRule>
    <cfRule type="cellIs" dxfId="1049" priority="139" operator="equal">
      <formula>"REPROGRAMAÇÃO DE SALDOS"</formula>
    </cfRule>
    <cfRule type="cellIs" dxfId="1048" priority="140" operator="equal">
      <formula>"NÃO POSSUI"</formula>
    </cfRule>
    <cfRule type="cellIs" dxfId="1047" priority="141" operator="equal">
      <formula>"NÃO SE APLICA"</formula>
    </cfRule>
  </conditionalFormatting>
  <conditionalFormatting sqref="AO176 AO63">
    <cfRule type="containsBlanks" dxfId="1046" priority="135">
      <formula>LEN(TRIM(AO63))=0</formula>
    </cfRule>
  </conditionalFormatting>
  <conditionalFormatting sqref="AO176 AO63">
    <cfRule type="cellIs" dxfId="1045" priority="134" operator="equal">
      <formula>"REPROGRAMAÇÃO DE SALDOS"</formula>
    </cfRule>
  </conditionalFormatting>
  <conditionalFormatting sqref="AO176 AO63">
    <cfRule type="cellIs" dxfId="1044" priority="131" operator="equal">
      <formula>"NÃO POSSUI"</formula>
    </cfRule>
    <cfRule type="cellIs" dxfId="1043" priority="132" operator="equal">
      <formula>"REPROGRAMAÇÃO DE SALDOS"</formula>
    </cfRule>
    <cfRule type="cellIs" dxfId="1042" priority="133" operator="equal">
      <formula>"NÃO SE APLICA"</formula>
    </cfRule>
  </conditionalFormatting>
  <conditionalFormatting sqref="AP180:AP184 AP178 AP176 AP172 AP168 AP165 AP160 AP149 AP147 AP145 AP139:AP140 AP136 AP134 AP130 AP121 AP119 AP116 AP110 AP107:AP108 AP101 AP96:AP99 AP92 AP89 AP87 AP74 AP67 AP63:AP64 AP59 AP56 AP54 AP51 AP48 AP43:AP44 AP40:AP41 AP37:AP38 AP35 AP31 AP28 AP17 AP13:AP14 AP9 AP5">
    <cfRule type="containsBlanks" dxfId="1041" priority="130">
      <formula>LEN(TRIM(AP5))=0</formula>
    </cfRule>
  </conditionalFormatting>
  <conditionalFormatting sqref="AP180:AP184 AP178 AP176 AP172 AP168 AP165 AP160 AP149 AP147 AP145 AP139:AP140 AP136 AP134 AP130 AP121 AP119 AP116 AP110 AP107:AP108 AP101 AP96:AP99 AP92 AP89 AP87 AP74 AP67 AP63:AP64 AP59 AP56 AP54 AP51 AP48 AP43:AP44 AP40:AP41 AP37:AP38 AP35 AP31 AP28 AP17 AP13:AP14 AP9 AP5">
    <cfRule type="cellIs" dxfId="1040" priority="126" operator="equal">
      <formula>"REPROGRAMAÇÃO DE SALDOS"</formula>
    </cfRule>
    <cfRule type="cellIs" dxfId="1039" priority="127" operator="equal">
      <formula>"NÃO SE APLICA"</formula>
    </cfRule>
    <cfRule type="cellIs" dxfId="1038" priority="128" operator="equal">
      <formula>"NÃO POSSUI"</formula>
    </cfRule>
    <cfRule type="cellIs" dxfId="1037" priority="129" operator="equal">
      <formula>"NÃO SE APLICA"</formula>
    </cfRule>
  </conditionalFormatting>
  <conditionalFormatting sqref="AR176 AR63">
    <cfRule type="cellIs" dxfId="1036" priority="125" operator="equal">
      <formula>"NÃO SE APLICA"</formula>
    </cfRule>
  </conditionalFormatting>
  <conditionalFormatting sqref="AR176 AR63">
    <cfRule type="cellIs" dxfId="1035" priority="119" operator="equal">
      <formula>"REPROGRAMAÇÃO DE SALDOS"</formula>
    </cfRule>
    <cfRule type="cellIs" dxfId="1034" priority="120" operator="equal">
      <formula>43373</formula>
    </cfRule>
    <cfRule type="cellIs" dxfId="1033" priority="121" operator="equal">
      <formula>"SALDO REPROGRAMADO"</formula>
    </cfRule>
    <cfRule type="cellIs" dxfId="1032" priority="122" operator="equal">
      <formula>"REPROGRAMAÇÃO DE SALDOS"</formula>
    </cfRule>
    <cfRule type="cellIs" dxfId="1031" priority="123" operator="equal">
      <formula>"NÃO POSSUI"</formula>
    </cfRule>
    <cfRule type="cellIs" dxfId="1030" priority="124" operator="equal">
      <formula>"NÃO SE APLICA"</formula>
    </cfRule>
  </conditionalFormatting>
  <conditionalFormatting sqref="AR176 AR63">
    <cfRule type="containsBlanks" dxfId="1029" priority="118">
      <formula>LEN(TRIM(AR63))=0</formula>
    </cfRule>
  </conditionalFormatting>
  <conditionalFormatting sqref="AR176 AR63">
    <cfRule type="cellIs" dxfId="1028" priority="117" operator="equal">
      <formula>"REPROGRAMAÇÃO DE SALDOS"</formula>
    </cfRule>
  </conditionalFormatting>
  <conditionalFormatting sqref="AR176 AR63">
    <cfRule type="cellIs" dxfId="1027" priority="114" operator="equal">
      <formula>"NÃO POSSUI"</formula>
    </cfRule>
    <cfRule type="cellIs" dxfId="1026" priority="115" operator="equal">
      <formula>"REPROGRAMAÇÃO DE SALDOS"</formula>
    </cfRule>
    <cfRule type="cellIs" dxfId="1025" priority="116" operator="equal">
      <formula>"NÃO SE APLICA"</formula>
    </cfRule>
  </conditionalFormatting>
  <conditionalFormatting sqref="AS180:AS184 AS178 AS176 AS172 AS168 AS165 AS160 AS149 AS147 AS145 AS139:AS140 AS136 AS134 AS130 AS121 AS119 AS116 AS110 AS107:AS108 AS101 AS96:AS99 AS92 AS89 AS87 AS74 AS67 AS63:AS64 AS59 AS56 AS54 AS51 AS48 AS43:AS44 AS40:AS41 AS37:AS38 AS35 AS31 AS28 AS17 AS13:AS14 AS9 AS5">
    <cfRule type="containsBlanks" dxfId="1024" priority="113">
      <formula>LEN(TRIM(AS5))=0</formula>
    </cfRule>
  </conditionalFormatting>
  <conditionalFormatting sqref="AS180:AS184 AS178 AS176 AS172 AS168 AS165 AS160 AS149 AS147 AS145 AS139:AS140 AS136 AS134 AS130 AS121 AS119 AS116 AS110 AS107:AS108 AS101 AS96:AS99 AS92 AS89 AS87 AS74 AS67 AS63:AS64 AS59 AS56 AS54 AS51 AS48 AS43:AS44 AS40:AS41 AS37:AS38 AS35 AS31 AS28 AS17 AS13:AS14 AS9 AS5">
    <cfRule type="cellIs" dxfId="1023" priority="109" operator="equal">
      <formula>"REPROGRAMAÇÃO DE SALDOS"</formula>
    </cfRule>
    <cfRule type="cellIs" dxfId="1022" priority="110" operator="equal">
      <formula>"NÃO SE APLICA"</formula>
    </cfRule>
    <cfRule type="cellIs" dxfId="1021" priority="111" operator="equal">
      <formula>"NÃO POSSUI"</formula>
    </cfRule>
    <cfRule type="cellIs" dxfId="1020" priority="112" operator="equal">
      <formula>"NÃO SE APLICA"</formula>
    </cfRule>
  </conditionalFormatting>
  <conditionalFormatting sqref="K63">
    <cfRule type="cellIs" dxfId="1019" priority="108" operator="equal">
      <formula>"NÃO SE APLICA"</formula>
    </cfRule>
  </conditionalFormatting>
  <conditionalFormatting sqref="K63">
    <cfRule type="cellIs" dxfId="1018" priority="102" operator="equal">
      <formula>"REPROGRAMAÇÃO DE SALDOS"</formula>
    </cfRule>
    <cfRule type="cellIs" dxfId="1017" priority="103" operator="equal">
      <formula>43373</formula>
    </cfRule>
    <cfRule type="cellIs" dxfId="1016" priority="104" operator="equal">
      <formula>"SALDO REPROGRAMADO"</formula>
    </cfRule>
    <cfRule type="cellIs" dxfId="1015" priority="105" operator="equal">
      <formula>"REPROGRAMAÇÃO DE SALDOS"</formula>
    </cfRule>
    <cfRule type="cellIs" dxfId="1014" priority="106" operator="equal">
      <formula>"NÃO POSSUI"</formula>
    </cfRule>
    <cfRule type="cellIs" dxfId="1013" priority="107" operator="equal">
      <formula>"NÃO SE APLICA"</formula>
    </cfRule>
  </conditionalFormatting>
  <conditionalFormatting sqref="K63">
    <cfRule type="containsBlanks" dxfId="1012" priority="101">
      <formula>LEN(TRIM(K63))=0</formula>
    </cfRule>
  </conditionalFormatting>
  <conditionalFormatting sqref="K63">
    <cfRule type="cellIs" dxfId="1011" priority="100" operator="equal">
      <formula>"REPROGRAMAÇÃO DE SALDOS"</formula>
    </cfRule>
  </conditionalFormatting>
  <conditionalFormatting sqref="N63">
    <cfRule type="cellIs" dxfId="1010" priority="99" operator="equal">
      <formula>"NÃO SE APLICA"</formula>
    </cfRule>
  </conditionalFormatting>
  <conditionalFormatting sqref="N63">
    <cfRule type="cellIs" dxfId="1009" priority="93" operator="equal">
      <formula>"REPROGRAMAÇÃO DE SALDOS"</formula>
    </cfRule>
    <cfRule type="cellIs" dxfId="1008" priority="94" operator="equal">
      <formula>43373</formula>
    </cfRule>
    <cfRule type="cellIs" dxfId="1007" priority="95" operator="equal">
      <formula>"SALDO REPROGRAMADO"</formula>
    </cfRule>
    <cfRule type="cellIs" dxfId="1006" priority="96" operator="equal">
      <formula>"REPROGRAMAÇÃO DE SALDOS"</formula>
    </cfRule>
    <cfRule type="cellIs" dxfId="1005" priority="97" operator="equal">
      <formula>"NÃO POSSUI"</formula>
    </cfRule>
    <cfRule type="cellIs" dxfId="1004" priority="98" operator="equal">
      <formula>"NÃO SE APLICA"</formula>
    </cfRule>
  </conditionalFormatting>
  <conditionalFormatting sqref="N63">
    <cfRule type="containsBlanks" dxfId="1003" priority="92">
      <formula>LEN(TRIM(N63))=0</formula>
    </cfRule>
  </conditionalFormatting>
  <conditionalFormatting sqref="N63">
    <cfRule type="cellIs" dxfId="1002" priority="91" operator="equal">
      <formula>"REPROGRAMAÇÃO DE SALDOS"</formula>
    </cfRule>
  </conditionalFormatting>
  <conditionalFormatting sqref="Q63">
    <cfRule type="cellIs" dxfId="1001" priority="90" operator="equal">
      <formula>"NÃO SE APLICA"</formula>
    </cfRule>
  </conditionalFormatting>
  <conditionalFormatting sqref="Q63">
    <cfRule type="cellIs" dxfId="1000" priority="84" operator="equal">
      <formula>"REPROGRAMAÇÃO DE SALDOS"</formula>
    </cfRule>
    <cfRule type="cellIs" dxfId="999" priority="85" operator="equal">
      <formula>43373</formula>
    </cfRule>
    <cfRule type="cellIs" dxfId="998" priority="86" operator="equal">
      <formula>"SALDO REPROGRAMADO"</formula>
    </cfRule>
    <cfRule type="cellIs" dxfId="997" priority="87" operator="equal">
      <formula>"REPROGRAMAÇÃO DE SALDOS"</formula>
    </cfRule>
    <cfRule type="cellIs" dxfId="996" priority="88" operator="equal">
      <formula>"NÃO POSSUI"</formula>
    </cfRule>
    <cfRule type="cellIs" dxfId="995" priority="89" operator="equal">
      <formula>"NÃO SE APLICA"</formula>
    </cfRule>
  </conditionalFormatting>
  <conditionalFormatting sqref="Q63">
    <cfRule type="containsBlanks" dxfId="994" priority="83">
      <formula>LEN(TRIM(Q63))=0</formula>
    </cfRule>
  </conditionalFormatting>
  <conditionalFormatting sqref="Q63">
    <cfRule type="cellIs" dxfId="993" priority="82" operator="equal">
      <formula>"REPROGRAMAÇÃO DE SALDOS"</formula>
    </cfRule>
  </conditionalFormatting>
  <conditionalFormatting sqref="T63">
    <cfRule type="cellIs" dxfId="992" priority="81" operator="equal">
      <formula>"NÃO SE APLICA"</formula>
    </cfRule>
  </conditionalFormatting>
  <conditionalFormatting sqref="T63">
    <cfRule type="cellIs" dxfId="991" priority="75" operator="equal">
      <formula>"REPROGRAMAÇÃO DE SALDOS"</formula>
    </cfRule>
    <cfRule type="cellIs" dxfId="990" priority="76" operator="equal">
      <formula>43373</formula>
    </cfRule>
    <cfRule type="cellIs" dxfId="989" priority="77" operator="equal">
      <formula>"SALDO REPROGRAMADO"</formula>
    </cfRule>
    <cfRule type="cellIs" dxfId="988" priority="78" operator="equal">
      <formula>"REPROGRAMAÇÃO DE SALDOS"</formula>
    </cfRule>
    <cfRule type="cellIs" dxfId="987" priority="79" operator="equal">
      <formula>"NÃO POSSUI"</formula>
    </cfRule>
    <cfRule type="cellIs" dxfId="986" priority="80" operator="equal">
      <formula>"NÃO SE APLICA"</formula>
    </cfRule>
  </conditionalFormatting>
  <conditionalFormatting sqref="T63">
    <cfRule type="containsBlanks" dxfId="985" priority="74">
      <formula>LEN(TRIM(T63))=0</formula>
    </cfRule>
  </conditionalFormatting>
  <conditionalFormatting sqref="T63">
    <cfRule type="cellIs" dxfId="984" priority="73" operator="equal">
      <formula>"REPROGRAMAÇÃO DE SALDOS"</formula>
    </cfRule>
  </conditionalFormatting>
  <conditionalFormatting sqref="W183:W184 W180:W181 W178 W176 W168 W165 W160 W149 W145 W139:W140 W134 W130 W121 W119 W116 W107:W108 W101 W96:W99 W92 W87 W74 W64 W59 W54 W51 W43:W44 W40:W41 W38 W35">
    <cfRule type="cellIs" dxfId="983" priority="72" operator="equal">
      <formula>"NÃO SE APLICA"</formula>
    </cfRule>
  </conditionalFormatting>
  <conditionalFormatting sqref="W183:W184 W180:W181 W178 W176 W168 W165 W160 W149 W145 W139:W140 W134 W130 W121 W119 W116 W107:W108 W101 W96:W99 W92 W87 W74 W64 W59 W54 W51 W43:W44 W40:W41 W38 W35">
    <cfRule type="cellIs" dxfId="982" priority="66" operator="equal">
      <formula>"REPROGRAMAÇÃO DE SALDOS"</formula>
    </cfRule>
    <cfRule type="cellIs" dxfId="981" priority="67" operator="equal">
      <formula>43373</formula>
    </cfRule>
    <cfRule type="cellIs" dxfId="980" priority="68" operator="equal">
      <formula>"SALDO REPROGRAMADO"</formula>
    </cfRule>
    <cfRule type="cellIs" dxfId="979" priority="69" operator="equal">
      <formula>"REPROGRAMAÇÃO DE SALDOS"</formula>
    </cfRule>
    <cfRule type="cellIs" dxfId="978" priority="70" operator="equal">
      <formula>"NÃO POSSUI"</formula>
    </cfRule>
    <cfRule type="cellIs" dxfId="977" priority="71" operator="equal">
      <formula>"NÃO SE APLICA"</formula>
    </cfRule>
  </conditionalFormatting>
  <conditionalFormatting sqref="W183:W184 W180:W181 W178 W176 W168 W165 W160 W149 W145 W139:W140 W134 W130 W121 W119 W116 W107:W108 W101 W96:W99 W92 W87 W74 W64 W59 W54 W51 W43:W44 W40:W41 W38 W35">
    <cfRule type="containsBlanks" dxfId="976" priority="65">
      <formula>LEN(TRIM(W35))=0</formula>
    </cfRule>
  </conditionalFormatting>
  <conditionalFormatting sqref="W183:W184 W180:W181 W178 W176 W168 W165 W160 W149 W145 W139:W140 W134 W130 W121 W119 W116 W107:W108 W101 W96:W99 W92 W87 W74 W64 W59 W54 W51 W43:W44 W40:W41 W38 W35">
    <cfRule type="cellIs" dxfId="975" priority="64" operator="equal">
      <formula>"REPROGRAMAÇÃO DE SALDOS"</formula>
    </cfRule>
  </conditionalFormatting>
  <conditionalFormatting sqref="Z180:Z184 Z178 Z172 Z168 Z165 Z160 Z149 Z147 Z145 Z139:Z140 Z136 Z134 Z130 Z121 Z119 Z116 Z110 Z107:Z108 Z101 Z96:Z99 Z92 Z89 Z87 Z74 Z67 Z64 Z59 Z56 Z54 Z51 Z48 Z43:Z44 Z40:Z41 Z37:Z38 Z35 Z31 Z28 Z17 Z13:Z14 Z9 Z5">
    <cfRule type="cellIs" dxfId="974" priority="63" operator="equal">
      <formula>"NÃO SE APLICA"</formula>
    </cfRule>
  </conditionalFormatting>
  <conditionalFormatting sqref="Z180:Z184 Z178 Z172 Z168 Z165 Z160 Z149 Z147 Z145 Z139:Z140 Z136 Z134 Z130 Z121 Z119 Z116 Z110 Z107:Z108 Z101 Z96:Z99 Z92 Z89 Z87 Z74 Z67 Z64 Z59 Z56 Z54 Z51 Z48 Z43:Z44 Z40:Z41 Z37:Z38 Z35 Z31 Z28 Z17 Z13:Z14 Z9 Z5">
    <cfRule type="cellIs" dxfId="973" priority="57" operator="equal">
      <formula>"REPROGRAMAÇÃO DE SALDOS"</formula>
    </cfRule>
    <cfRule type="cellIs" dxfId="972" priority="58" operator="equal">
      <formula>43373</formula>
    </cfRule>
    <cfRule type="cellIs" dxfId="971" priority="59" operator="equal">
      <formula>"SALDO REPROGRAMADO"</formula>
    </cfRule>
    <cfRule type="cellIs" dxfId="970" priority="60" operator="equal">
      <formula>"REPROGRAMAÇÃO DE SALDOS"</formula>
    </cfRule>
    <cfRule type="cellIs" dxfId="969" priority="61" operator="equal">
      <formula>"NÃO POSSUI"</formula>
    </cfRule>
    <cfRule type="cellIs" dxfId="968" priority="62" operator="equal">
      <formula>"NÃO SE APLICA"</formula>
    </cfRule>
  </conditionalFormatting>
  <conditionalFormatting sqref="Z180:Z184 Z178 Z172 Z168 Z165 Z160 Z149 Z147 Z145 Z139:Z140 Z136 Z134 Z130 Z121 Z119 Z116 Z110 Z107:Z108 Z101 Z96:Z99 Z92 Z89 Z87 Z74 Z67 Z64 Z59 Z56 Z54 Z51 Z48 Z43:Z44 Z40:Z41 Z37:Z38 Z35 Z31 Z28 Z17 Z13:Z14 Z9 Z5">
    <cfRule type="containsBlanks" dxfId="967" priority="56">
      <formula>LEN(TRIM(Z5))=0</formula>
    </cfRule>
  </conditionalFormatting>
  <conditionalFormatting sqref="Z180:Z184 Z178 Z172 Z168 Z165 Z160 Z149 Z147 Z145 Z139:Z140 Z136 Z134 Z130 Z121 Z119 Z116 Z110 Z107:Z108 Z101 Z96:Z99 Z92 Z89 Z87 Z74 Z67 Z64 Z59 Z56 Z54 Z51 Z48 Z43:Z44 Z40:Z41 Z37:Z38 Z35 Z31 Z28 Z17 Z13:Z14 Z9 Z5">
    <cfRule type="cellIs" dxfId="966" priority="55" operator="equal">
      <formula>"REPROGRAMAÇÃO DE SALDOS"</formula>
    </cfRule>
  </conditionalFormatting>
  <conditionalFormatting sqref="AC180:AC184 AC178 AC172 AC168 AC165 AC160 AC149 AC147 AC145 AC139:AC140 AC136 AC134 AC130 AC121 AC119 AC116 AC110 AC107:AC108 AC101 AC96:AC99 AC92 AC89 AC87 AC74 AC67 AC64 AC59 AC56 AC54 AC51 AC48 AC43:AC44 AC40:AC41 AC37:AC38 AC35 AC31 AC28 AC17 AC13:AC14 AC9 AC5">
    <cfRule type="cellIs" dxfId="965" priority="54" operator="equal">
      <formula>"NÃO SE APLICA"</formula>
    </cfRule>
  </conditionalFormatting>
  <conditionalFormatting sqref="AC180:AC184 AC178 AC172 AC168 AC165 AC160 AC149 AC147 AC145 AC139:AC140 AC136 AC134 AC130 AC121 AC119 AC116 AC110 AC107:AC108 AC101 AC96:AC99 AC92 AC89 AC87 AC74 AC67 AC64 AC59 AC56 AC54 AC51 AC48 AC43:AC44 AC40:AC41 AC37:AC38 AC35 AC31 AC28 AC17 AC13:AC14 AC9 AC5">
    <cfRule type="cellIs" dxfId="964" priority="48" operator="equal">
      <formula>"REPROGRAMAÇÃO DE SALDOS"</formula>
    </cfRule>
    <cfRule type="cellIs" dxfId="963" priority="49" operator="equal">
      <formula>43373</formula>
    </cfRule>
    <cfRule type="cellIs" dxfId="962" priority="50" operator="equal">
      <formula>"SALDO REPROGRAMADO"</formula>
    </cfRule>
    <cfRule type="cellIs" dxfId="961" priority="51" operator="equal">
      <formula>"REPROGRAMAÇÃO DE SALDOS"</formula>
    </cfRule>
    <cfRule type="cellIs" dxfId="960" priority="52" operator="equal">
      <formula>"NÃO POSSUI"</formula>
    </cfRule>
    <cfRule type="cellIs" dxfId="959" priority="53" operator="equal">
      <formula>"NÃO SE APLICA"</formula>
    </cfRule>
  </conditionalFormatting>
  <conditionalFormatting sqref="AC180:AC184 AC178 AC172 AC168 AC165 AC160 AC149 AC147 AC145 AC139:AC140 AC136 AC134 AC130 AC121 AC119 AC116 AC110 AC107:AC108 AC101 AC96:AC99 AC92 AC89 AC87 AC74 AC67 AC64 AC59 AC56 AC54 AC51 AC48 AC43:AC44 AC40:AC41 AC37:AC38 AC35 AC31 AC28 AC17 AC13:AC14 AC9 AC5">
    <cfRule type="containsBlanks" dxfId="958" priority="47">
      <formula>LEN(TRIM(AC5))=0</formula>
    </cfRule>
  </conditionalFormatting>
  <conditionalFormatting sqref="AC180:AC184 AC178 AC172 AC168 AC165 AC160 AC149 AC147 AC145 AC139:AC140 AC136 AC134 AC130 AC121 AC119 AC116 AC110 AC107:AC108 AC101 AC96:AC99 AC92 AC89 AC87 AC74 AC67 AC64 AC59 AC56 AC54 AC51 AC48 AC43:AC44 AC40:AC41 AC37:AC38 AC35 AC31 AC28 AC17 AC13:AC14 AC9 AC5">
    <cfRule type="cellIs" dxfId="957" priority="46" operator="equal">
      <formula>"REPROGRAMAÇÃO DE SALDOS"</formula>
    </cfRule>
  </conditionalFormatting>
  <conditionalFormatting sqref="AF180:AF184 AF178 AF172 AF168 AF165 AF160 AF149 AF147 AF145 AF139:AF140 AF136 AF134 AF130 AF121 AF119 AF116 AF110 AF107:AF108 AF101 AF96:AF99 AF92 AF89 AF87 AF74 AF67 AF64 AF59 AF56 AF54 AF51 AF48 AF43:AF44 AF40:AF41 AF37:AF38 AF35 AF31 AF28 AF17 AF13:AF14 AF9 AF5">
    <cfRule type="cellIs" dxfId="956" priority="45" operator="equal">
      <formula>"NÃO SE APLICA"</formula>
    </cfRule>
  </conditionalFormatting>
  <conditionalFormatting sqref="AF180:AF184 AF178 AF172 AF168 AF165 AF160 AF149 AF147 AF145 AF139:AF140 AF136 AF134 AF130 AF121 AF119 AF116 AF110 AF107:AF108 AF101 AF96:AF99 AF92 AF89 AF87 AF74 AF67 AF64 AF59 AF56 AF54 AF51 AF48 AF43:AF44 AF40:AF41 AF37:AF38 AF35 AF31 AF28 AF17 AF13:AF14 AF9 AF5">
    <cfRule type="cellIs" dxfId="955" priority="39" operator="equal">
      <formula>"REPROGRAMAÇÃO DE SALDOS"</formula>
    </cfRule>
    <cfRule type="cellIs" dxfId="954" priority="40" operator="equal">
      <formula>43373</formula>
    </cfRule>
    <cfRule type="cellIs" dxfId="953" priority="41" operator="equal">
      <formula>"SALDO REPROGRAMADO"</formula>
    </cfRule>
    <cfRule type="cellIs" dxfId="952" priority="42" operator="equal">
      <formula>"REPROGRAMAÇÃO DE SALDOS"</formula>
    </cfRule>
    <cfRule type="cellIs" dxfId="951" priority="43" operator="equal">
      <formula>"NÃO POSSUI"</formula>
    </cfRule>
    <cfRule type="cellIs" dxfId="950" priority="44" operator="equal">
      <formula>"NÃO SE APLICA"</formula>
    </cfRule>
  </conditionalFormatting>
  <conditionalFormatting sqref="AF180:AF184 AF178 AF172 AF168 AF165 AF160 AF149 AF147 AF145 AF139:AF140 AF136 AF134 AF130 AF121 AF119 AF116 AF110 AF107:AF108 AF101 AF96:AF99 AF92 AF89 AF87 AF74 AF67 AF64 AF59 AF56 AF54 AF51 AF48 AF43:AF44 AF40:AF41 AF37:AF38 AF35 AF31 AF28 AF17 AF13:AF14 AF9 AF5">
    <cfRule type="containsBlanks" dxfId="949" priority="38">
      <formula>LEN(TRIM(AF5))=0</formula>
    </cfRule>
  </conditionalFormatting>
  <conditionalFormatting sqref="AF180:AF184 AF178 AF172 AF168 AF165 AF160 AF149 AF147 AF145 AF139:AF140 AF136 AF134 AF130 AF121 AF119 AF116 AF110 AF107:AF108 AF101 AF96:AF99 AF92 AF89 AF87 AF74 AF67 AF64 AF59 AF56 AF54 AF51 AF48 AF43:AF44 AF40:AF41 AF37:AF38 AF35 AF31 AF28 AF17 AF13:AF14 AF9 AF5">
    <cfRule type="cellIs" dxfId="948" priority="37" operator="equal">
      <formula>"REPROGRAMAÇÃO DE SALDOS"</formula>
    </cfRule>
  </conditionalFormatting>
  <conditionalFormatting sqref="AI180:AI184 AI178 AI172 AI168 AI165 AI160 AI149 AI147 AI145 AI139:AI140 AI136 AI134 AI130 AI121 AI119 AI116 AI110 AI107:AI108 AI101 AI96:AI99 AI92 AI89 AI87 AI74 AI67 AI64 AI59 AI56 AI54 AI51 AI48 AI43:AI44 AI40:AI41 AI37:AI38 AI35 AI31 AI28 AI17 AI13:AI14 AI9 AI5">
    <cfRule type="cellIs" dxfId="947" priority="36" operator="equal">
      <formula>"NÃO SE APLICA"</formula>
    </cfRule>
  </conditionalFormatting>
  <conditionalFormatting sqref="AI180:AI184 AI178 AI172 AI168 AI165 AI160 AI149 AI147 AI145 AI139:AI140 AI136 AI134 AI130 AI121 AI119 AI116 AI110 AI107:AI108 AI101 AI96:AI99 AI92 AI89 AI87 AI74 AI67 AI64 AI59 AI56 AI54 AI51 AI48 AI43:AI44 AI40:AI41 AI37:AI38 AI35 AI31 AI28 AI17 AI13:AI14 AI9 AI5">
    <cfRule type="cellIs" dxfId="946" priority="30" operator="equal">
      <formula>"REPROGRAMAÇÃO DE SALDOS"</formula>
    </cfRule>
    <cfRule type="cellIs" dxfId="945" priority="31" operator="equal">
      <formula>43373</formula>
    </cfRule>
    <cfRule type="cellIs" dxfId="944" priority="32" operator="equal">
      <formula>"SALDO REPROGRAMADO"</formula>
    </cfRule>
    <cfRule type="cellIs" dxfId="943" priority="33" operator="equal">
      <formula>"REPROGRAMAÇÃO DE SALDOS"</formula>
    </cfRule>
    <cfRule type="cellIs" dxfId="942" priority="34" operator="equal">
      <formula>"NÃO POSSUI"</formula>
    </cfRule>
    <cfRule type="cellIs" dxfId="941" priority="35" operator="equal">
      <formula>"NÃO SE APLICA"</formula>
    </cfRule>
  </conditionalFormatting>
  <conditionalFormatting sqref="AI180:AI184 AI178 AI172 AI168 AI165 AI160 AI149 AI147 AI145 AI139:AI140 AI136 AI134 AI130 AI121 AI119 AI116 AI110 AI107:AI108 AI101 AI96:AI99 AI92 AI89 AI87 AI74 AI67 AI64 AI59 AI56 AI54 AI51 AI48 AI43:AI44 AI40:AI41 AI37:AI38 AI35 AI31 AI28 AI17 AI13:AI14 AI9 AI5">
    <cfRule type="containsBlanks" dxfId="940" priority="29">
      <formula>LEN(TRIM(AI5))=0</formula>
    </cfRule>
  </conditionalFormatting>
  <conditionalFormatting sqref="AI180:AI184 AI178 AI172 AI168 AI165 AI160 AI149 AI147 AI145 AI139:AI140 AI136 AI134 AI130 AI121 AI119 AI116 AI110 AI107:AI108 AI101 AI96:AI99 AI92 AI89 AI87 AI74 AI67 AI64 AI59 AI56 AI54 AI51 AI48 AI43:AI44 AI40:AI41 AI37:AI38 AI35 AI31 AI28 AI17 AI13:AI14 AI9 AI5">
    <cfRule type="cellIs" dxfId="939" priority="28" operator="equal">
      <formula>"REPROGRAMAÇÃO DE SALDOS"</formula>
    </cfRule>
  </conditionalFormatting>
  <conditionalFormatting sqref="AL180:AL184 AL178 AL172 AL168 AL165 AL160 AL149 AL147 AL145 AL139:AL140 AL136 AL134 AL130 AL121 AL119 AL116 AL110 AL107:AL108 AL101 AL96:AL99 AL92 AL89 AL87 AL74 AL67 AL64 AL59 AL56 AL54 AL51 AL48 AL43:AL44 AL40:AL41 AL37:AL38 AL35 AL31 AL28 AL17 AL13:AL14 AL9 AL5">
    <cfRule type="cellIs" dxfId="938" priority="27" operator="equal">
      <formula>"NÃO SE APLICA"</formula>
    </cfRule>
  </conditionalFormatting>
  <conditionalFormatting sqref="AL180:AL184 AL178 AL172 AL168 AL165 AL160 AL149 AL147 AL145 AL139:AL140 AL136 AL134 AL130 AL121 AL119 AL116 AL110 AL107:AL108 AL101 AL96:AL99 AL92 AL89 AL87 AL74 AL67 AL64 AL59 AL56 AL54 AL51 AL48 AL43:AL44 AL40:AL41 AL37:AL38 AL35 AL31 AL28 AL17 AL13:AL14 AL9 AL5">
    <cfRule type="cellIs" dxfId="937" priority="21" operator="equal">
      <formula>"REPROGRAMAÇÃO DE SALDOS"</formula>
    </cfRule>
    <cfRule type="cellIs" dxfId="936" priority="22" operator="equal">
      <formula>43373</formula>
    </cfRule>
    <cfRule type="cellIs" dxfId="935" priority="23" operator="equal">
      <formula>"SALDO REPROGRAMADO"</formula>
    </cfRule>
    <cfRule type="cellIs" dxfId="934" priority="24" operator="equal">
      <formula>"REPROGRAMAÇÃO DE SALDOS"</formula>
    </cfRule>
    <cfRule type="cellIs" dxfId="933" priority="25" operator="equal">
      <formula>"NÃO POSSUI"</formula>
    </cfRule>
    <cfRule type="cellIs" dxfId="932" priority="26" operator="equal">
      <formula>"NÃO SE APLICA"</formula>
    </cfRule>
  </conditionalFormatting>
  <conditionalFormatting sqref="AL180:AL184 AL178 AL172 AL168 AL165 AL160 AL149 AL147 AL145 AL139:AL140 AL136 AL134 AL130 AL121 AL119 AL116 AL110 AL107:AL108 AL101 AL96:AL99 AL92 AL89 AL87 AL74 AL67 AL64 AL59 AL56 AL54 AL51 AL48 AL43:AL44 AL40:AL41 AL37:AL38 AL35 AL31 AL28 AL17 AL13:AL14 AL9 AL5">
    <cfRule type="containsBlanks" dxfId="931" priority="20">
      <formula>LEN(TRIM(AL5))=0</formula>
    </cfRule>
  </conditionalFormatting>
  <conditionalFormatting sqref="AL180:AL184 AL178 AL172 AL168 AL165 AL160 AL149 AL147 AL145 AL139:AL140 AL136 AL134 AL130 AL121 AL119 AL116 AL110 AL107:AL108 AL101 AL96:AL99 AL92 AL89 AL87 AL74 AL67 AL64 AL59 AL56 AL54 AL51 AL48 AL43:AL44 AL40:AL41 AL37:AL38 AL35 AL31 AL28 AL17 AL13:AL14 AL9 AL5">
    <cfRule type="cellIs" dxfId="930" priority="19" operator="equal">
      <formula>"REPROGRAMAÇÃO DE SALDOS"</formula>
    </cfRule>
  </conditionalFormatting>
  <conditionalFormatting sqref="AO180:AO184 AO178 AO172 AO168 AO165 AO160 AO149 AO147 AO145 AO139:AO140 AO136 AO134 AO130 AO121 AO119 AO116 AO110 AO107:AO108 AO101 AO96:AO99 AO92 AO89 AO87 AO74 AO67 AO64 AO59 AO56 AO54 AO51 AO48 AO43:AO44 AO40:AO41 AO37:AO38 AO35 AO31 AO28 AO17 AO13:AO14 AO9 AO5">
    <cfRule type="cellIs" dxfId="929" priority="18" operator="equal">
      <formula>"NÃO SE APLICA"</formula>
    </cfRule>
  </conditionalFormatting>
  <conditionalFormatting sqref="AO180:AO184 AO178 AO172 AO168 AO165 AO160 AO149 AO147 AO145 AO139:AO140 AO136 AO134 AO130 AO121 AO119 AO116 AO110 AO107:AO108 AO101 AO96:AO99 AO92 AO89 AO87 AO74 AO67 AO64 AO59 AO56 AO54 AO51 AO48 AO43:AO44 AO40:AO41 AO37:AO38 AO35 AO31 AO28 AO17 AO13:AO14 AO9 AO5">
    <cfRule type="cellIs" dxfId="928" priority="12" operator="equal">
      <formula>"REPROGRAMAÇÃO DE SALDOS"</formula>
    </cfRule>
    <cfRule type="cellIs" dxfId="927" priority="13" operator="equal">
      <formula>43373</formula>
    </cfRule>
    <cfRule type="cellIs" dxfId="926" priority="14" operator="equal">
      <formula>"SALDO REPROGRAMADO"</formula>
    </cfRule>
    <cfRule type="cellIs" dxfId="925" priority="15" operator="equal">
      <formula>"REPROGRAMAÇÃO DE SALDOS"</formula>
    </cfRule>
    <cfRule type="cellIs" dxfId="924" priority="16" operator="equal">
      <formula>"NÃO POSSUI"</formula>
    </cfRule>
    <cfRule type="cellIs" dxfId="923" priority="17" operator="equal">
      <formula>"NÃO SE APLICA"</formula>
    </cfRule>
  </conditionalFormatting>
  <conditionalFormatting sqref="AO180:AO184 AO178 AO172 AO168 AO165 AO160 AO149 AO147 AO145 AO139:AO140 AO136 AO134 AO130 AO121 AO119 AO116 AO110 AO107:AO108 AO101 AO96:AO99 AO92 AO89 AO87 AO74 AO67 AO64 AO59 AO56 AO54 AO51 AO48 AO43:AO44 AO40:AO41 AO37:AO38 AO35 AO31 AO28 AO17 AO13:AO14 AO9 AO5">
    <cfRule type="containsBlanks" dxfId="922" priority="11">
      <formula>LEN(TRIM(AO5))=0</formula>
    </cfRule>
  </conditionalFormatting>
  <conditionalFormatting sqref="AO180:AO184 AO178 AO172 AO168 AO165 AO160 AO149 AO147 AO145 AO139:AO140 AO136 AO134 AO130 AO121 AO119 AO116 AO110 AO107:AO108 AO101 AO96:AO99 AO92 AO89 AO87 AO74 AO67 AO64 AO59 AO56 AO54 AO51 AO48 AO43:AO44 AO40:AO41 AO37:AO38 AO35 AO31 AO28 AO17 AO13:AO14 AO9 AO5">
    <cfRule type="cellIs" dxfId="921" priority="10" operator="equal">
      <formula>"REPROGRAMAÇÃO DE SALDOS"</formula>
    </cfRule>
  </conditionalFormatting>
  <conditionalFormatting sqref="AR180:AR184 AR178 AR172 AR168 AR165 AR160 AR149 AR147 AR145 AR139:AR140 AR136 AR134 AR130 AR121 AR119 AR116 AR110 AR107:AR108 AR101 AR96:AR99 AR92 AR89 AR87 AR74 AR67 AR64 AR59 AR56 AR54 AR51 AR48 AR43:AR44 AR40:AR41 AR37:AR38 AR35 AR31 AR28 AR17 AR13:AR14 AR9 AR5">
    <cfRule type="cellIs" dxfId="920" priority="9" operator="equal">
      <formula>"NÃO SE APLICA"</formula>
    </cfRule>
  </conditionalFormatting>
  <conditionalFormatting sqref="AR180:AR184 AR178 AR172 AR168 AR165 AR160 AR149 AR147 AR145 AR139:AR140 AR136 AR134 AR130 AR121 AR119 AR116 AR110 AR107:AR108 AR101 AR96:AR99 AR92 AR89 AR87 AR74 AR67 AR64 AR59 AR56 AR54 AR51 AR48 AR43:AR44 AR40:AR41 AR37:AR38 AR35 AR31 AR28 AR17 AR13:AR14 AR9 AR5">
    <cfRule type="cellIs" dxfId="919" priority="3" operator="equal">
      <formula>"REPROGRAMAÇÃO DE SALDOS"</formula>
    </cfRule>
    <cfRule type="cellIs" dxfId="918" priority="4" operator="equal">
      <formula>43373</formula>
    </cfRule>
    <cfRule type="cellIs" dxfId="917" priority="5" operator="equal">
      <formula>"SALDO REPROGRAMADO"</formula>
    </cfRule>
    <cfRule type="cellIs" dxfId="916" priority="6" operator="equal">
      <formula>"REPROGRAMAÇÃO DE SALDOS"</formula>
    </cfRule>
    <cfRule type="cellIs" dxfId="915" priority="7" operator="equal">
      <formula>"NÃO POSSUI"</formula>
    </cfRule>
    <cfRule type="cellIs" dxfId="914" priority="8" operator="equal">
      <formula>"NÃO SE APLICA"</formula>
    </cfRule>
  </conditionalFormatting>
  <conditionalFormatting sqref="AR180:AR184 AR178 AR172 AR168 AR165 AR160 AR149 AR147 AR145 AR139:AR140 AR136 AR134 AR130 AR121 AR119 AR116 AR110 AR107:AR108 AR101 AR96:AR99 AR92 AR89 AR87 AR74 AR67 AR64 AR59 AR56 AR54 AR51 AR48 AR43:AR44 AR40:AR41 AR37:AR38 AR35 AR31 AR28 AR17 AR13:AR14 AR9 AR5">
    <cfRule type="containsBlanks" dxfId="913" priority="2">
      <formula>LEN(TRIM(AR5))=0</formula>
    </cfRule>
  </conditionalFormatting>
  <conditionalFormatting sqref="AR180:AR184 AR178 AR172 AR168 AR165 AR160 AR149 AR147 AR145 AR139:AR140 AR136 AR134 AR130 AR121 AR119 AR116 AR110 AR107:AR108 AR101 AR96:AR99 AR92 AR89 AR87 AR74 AR67 AR64 AR59 AR56 AR54 AR51 AR48 AR43:AR44 AR40:AR41 AR37:AR38 AR35 AR31 AR28 AR17 AR13:AR14 AR9 AR5">
    <cfRule type="cellIs" dxfId="912" priority="1" operator="equal">
      <formula>"REPROGRAMAÇÃO DE SALDOS"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1">
    <tabColor rgb="FFFFFF00"/>
  </sheetPr>
  <dimension ref="A1:AK1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H3" sqref="H3"/>
    </sheetView>
  </sheetViews>
  <sheetFormatPr defaultColWidth="9.140625" defaultRowHeight="12.95" customHeight="1" x14ac:dyDescent="0.2"/>
  <cols>
    <col min="1" max="1" width="20" style="16" bestFit="1" customWidth="1"/>
    <col min="2" max="2" width="24.7109375" style="16" bestFit="1" customWidth="1"/>
    <col min="3" max="3" width="15" style="16" bestFit="1" customWidth="1"/>
    <col min="4" max="4" width="10.7109375" style="16" customWidth="1"/>
    <col min="5" max="5" width="35" style="16" customWidth="1"/>
    <col min="6" max="6" width="10.7109375" style="17" customWidth="1"/>
    <col min="7" max="9" width="10.7109375" style="30" customWidth="1"/>
    <col min="10" max="10" width="10.7109375" style="73" customWidth="1"/>
    <col min="11" max="11" width="10.7109375" style="64" customWidth="1"/>
    <col min="12" max="12" width="10.7109375" style="30" customWidth="1"/>
    <col min="13" max="13" width="10.7109375" style="73" customWidth="1"/>
    <col min="14" max="14" width="10.7109375" style="64" customWidth="1"/>
    <col min="15" max="15" width="10.7109375" style="30" customWidth="1"/>
    <col min="16" max="16" width="10.7109375" style="73" customWidth="1"/>
    <col min="17" max="17" width="10.7109375" style="64" customWidth="1"/>
    <col min="18" max="18" width="10.7109375" style="30" customWidth="1"/>
    <col min="19" max="19" width="10.7109375" style="73" customWidth="1"/>
    <col min="20" max="20" width="10.7109375" style="65" customWidth="1"/>
    <col min="21" max="21" width="10.7109375" style="30" customWidth="1"/>
    <col min="22" max="22" width="10.7109375" style="73" customWidth="1"/>
    <col min="23" max="23" width="10.7109375" style="64" customWidth="1"/>
    <col min="24" max="24" width="10.7109375" style="30" customWidth="1"/>
    <col min="25" max="25" width="10.7109375" style="73" customWidth="1"/>
    <col min="26" max="26" width="10.7109375" style="65" customWidth="1"/>
    <col min="27" max="27" width="10.7109375" style="30" customWidth="1"/>
    <col min="28" max="28" width="10.7109375" style="73" customWidth="1"/>
    <col min="29" max="29" width="10.7109375" style="74" customWidth="1"/>
    <col min="30" max="30" width="10.7109375" style="30" customWidth="1"/>
    <col min="31" max="31" width="10.7109375" style="73" customWidth="1"/>
    <col min="32" max="32" width="10.7109375" style="65" customWidth="1"/>
    <col min="33" max="33" width="10.7109375" style="30" customWidth="1"/>
    <col min="34" max="34" width="10.7109375" style="73" customWidth="1"/>
    <col min="35" max="35" width="10.7109375" style="65" customWidth="1"/>
    <col min="36" max="36" width="9.140625" style="30" customWidth="1"/>
    <col min="37" max="37" width="10.7109375" style="30" customWidth="1"/>
    <col min="38" max="60" width="9.140625" style="16" customWidth="1"/>
    <col min="61" max="16384" width="9.140625" style="16"/>
  </cols>
  <sheetData>
    <row r="1" spans="1:37" s="81" customFormat="1" ht="12.95" customHeight="1" x14ac:dyDescent="0.25">
      <c r="A1" s="114" t="s">
        <v>958</v>
      </c>
      <c r="B1" s="115"/>
      <c r="C1" s="115"/>
      <c r="D1" s="115"/>
      <c r="E1" s="115"/>
      <c r="F1" s="115"/>
      <c r="G1" s="115"/>
      <c r="H1" s="116"/>
      <c r="I1" s="228" t="s">
        <v>634</v>
      </c>
      <c r="J1" s="228"/>
      <c r="K1" s="228"/>
      <c r="L1" s="228" t="s">
        <v>635</v>
      </c>
      <c r="M1" s="228"/>
      <c r="N1" s="228"/>
      <c r="O1" s="228" t="s">
        <v>636</v>
      </c>
      <c r="P1" s="228"/>
      <c r="Q1" s="228"/>
      <c r="R1" s="228" t="s">
        <v>637</v>
      </c>
      <c r="S1" s="229"/>
      <c r="T1" s="228"/>
      <c r="U1" s="228" t="s">
        <v>638</v>
      </c>
      <c r="V1" s="229"/>
      <c r="W1" s="228"/>
      <c r="X1" s="228" t="s">
        <v>639</v>
      </c>
      <c r="Y1" s="229"/>
      <c r="Z1" s="228"/>
      <c r="AA1" s="228" t="s">
        <v>645</v>
      </c>
      <c r="AB1" s="229"/>
      <c r="AC1" s="228"/>
      <c r="AD1" s="228" t="s">
        <v>646</v>
      </c>
      <c r="AE1" s="229"/>
      <c r="AF1" s="228"/>
      <c r="AG1" s="228" t="s">
        <v>647</v>
      </c>
      <c r="AH1" s="229"/>
      <c r="AI1" s="228"/>
      <c r="AJ1" s="187"/>
      <c r="AK1" s="188"/>
    </row>
    <row r="2" spans="1:37" s="117" customFormat="1" ht="22.5" x14ac:dyDescent="0.25">
      <c r="A2" s="102" t="s">
        <v>899</v>
      </c>
      <c r="B2" s="102" t="s">
        <v>894</v>
      </c>
      <c r="C2" s="102" t="s">
        <v>895</v>
      </c>
      <c r="D2" s="102" t="s">
        <v>892</v>
      </c>
      <c r="E2" s="102" t="s">
        <v>893</v>
      </c>
      <c r="F2" s="111" t="s">
        <v>896</v>
      </c>
      <c r="G2" s="112" t="s">
        <v>898</v>
      </c>
      <c r="H2" s="112" t="s">
        <v>900</v>
      </c>
      <c r="I2" s="184" t="s">
        <v>902</v>
      </c>
      <c r="J2" s="185" t="s">
        <v>901</v>
      </c>
      <c r="K2" s="186" t="s">
        <v>903</v>
      </c>
      <c r="L2" s="184" t="s">
        <v>902</v>
      </c>
      <c r="M2" s="185" t="s">
        <v>901</v>
      </c>
      <c r="N2" s="186" t="s">
        <v>903</v>
      </c>
      <c r="O2" s="184" t="s">
        <v>902</v>
      </c>
      <c r="P2" s="185" t="s">
        <v>901</v>
      </c>
      <c r="Q2" s="186" t="s">
        <v>903</v>
      </c>
      <c r="R2" s="184" t="s">
        <v>902</v>
      </c>
      <c r="S2" s="185" t="s">
        <v>901</v>
      </c>
      <c r="T2" s="186" t="s">
        <v>903</v>
      </c>
      <c r="U2" s="184" t="s">
        <v>902</v>
      </c>
      <c r="V2" s="185" t="s">
        <v>901</v>
      </c>
      <c r="W2" s="186" t="s">
        <v>903</v>
      </c>
      <c r="X2" s="184" t="s">
        <v>902</v>
      </c>
      <c r="Y2" s="185" t="s">
        <v>901</v>
      </c>
      <c r="Z2" s="186" t="s">
        <v>903</v>
      </c>
      <c r="AA2" s="184" t="s">
        <v>902</v>
      </c>
      <c r="AB2" s="185" t="s">
        <v>901</v>
      </c>
      <c r="AC2" s="186" t="s">
        <v>903</v>
      </c>
      <c r="AD2" s="184" t="s">
        <v>902</v>
      </c>
      <c r="AE2" s="185" t="s">
        <v>901</v>
      </c>
      <c r="AF2" s="186" t="s">
        <v>903</v>
      </c>
      <c r="AG2" s="184" t="s">
        <v>902</v>
      </c>
      <c r="AH2" s="185" t="s">
        <v>901</v>
      </c>
      <c r="AI2" s="186" t="s">
        <v>903</v>
      </c>
      <c r="AJ2" s="69" t="s">
        <v>904</v>
      </c>
      <c r="AK2" s="69" t="s">
        <v>905</v>
      </c>
    </row>
    <row r="3" spans="1:37" ht="12.95" customHeight="1" x14ac:dyDescent="0.2">
      <c r="A3" s="7" t="s">
        <v>617</v>
      </c>
      <c r="B3" s="8" t="s">
        <v>910</v>
      </c>
      <c r="C3" s="9" t="s">
        <v>618</v>
      </c>
      <c r="D3" s="10" t="s">
        <v>821</v>
      </c>
      <c r="E3" s="70" t="s">
        <v>937</v>
      </c>
      <c r="F3" s="22"/>
      <c r="G3" s="55"/>
      <c r="H3" s="68"/>
      <c r="I3" s="27"/>
      <c r="J3" s="31" t="s">
        <v>1309</v>
      </c>
      <c r="K3" s="33" t="s">
        <v>1306</v>
      </c>
      <c r="L3" s="27"/>
      <c r="M3" s="31" t="s">
        <v>1309</v>
      </c>
      <c r="N3" s="18" t="s">
        <v>1306</v>
      </c>
      <c r="O3" s="27"/>
      <c r="P3" s="31" t="s">
        <v>1309</v>
      </c>
      <c r="Q3" s="18" t="s">
        <v>1306</v>
      </c>
      <c r="R3" s="27"/>
      <c r="S3" s="31" t="s">
        <v>1309</v>
      </c>
      <c r="T3" s="18" t="s">
        <v>1306</v>
      </c>
      <c r="U3" s="27"/>
      <c r="V3" s="31" t="s">
        <v>1309</v>
      </c>
      <c r="W3" s="18" t="s">
        <v>1306</v>
      </c>
      <c r="X3" s="27"/>
      <c r="Y3" s="31" t="s">
        <v>1309</v>
      </c>
      <c r="Z3" s="18" t="s">
        <v>1306</v>
      </c>
      <c r="AA3" s="29"/>
      <c r="AB3" s="31" t="s">
        <v>1309</v>
      </c>
      <c r="AC3" s="18" t="s">
        <v>1306</v>
      </c>
      <c r="AD3" s="29"/>
      <c r="AE3" s="31" t="s">
        <v>1309</v>
      </c>
      <c r="AF3" s="18" t="s">
        <v>1306</v>
      </c>
      <c r="AG3" s="29"/>
      <c r="AH3" s="31" t="s">
        <v>1309</v>
      </c>
      <c r="AI3" s="18" t="s">
        <v>1306</v>
      </c>
      <c r="AJ3" s="26"/>
      <c r="AK3" s="68"/>
    </row>
    <row r="4" spans="1:37" ht="12.95" customHeight="1" x14ac:dyDescent="0.2">
      <c r="A4" s="7" t="s">
        <v>969</v>
      </c>
      <c r="B4" s="8" t="s">
        <v>910</v>
      </c>
      <c r="C4" s="9" t="s">
        <v>654</v>
      </c>
      <c r="D4" s="10" t="s">
        <v>878</v>
      </c>
      <c r="E4" s="70" t="s">
        <v>938</v>
      </c>
      <c r="F4" s="22"/>
      <c r="G4" s="55"/>
      <c r="H4" s="68"/>
      <c r="I4" s="27"/>
      <c r="J4" s="31" t="s">
        <v>1309</v>
      </c>
      <c r="K4" s="33" t="s">
        <v>1306</v>
      </c>
      <c r="L4" s="27"/>
      <c r="M4" s="31" t="s">
        <v>1309</v>
      </c>
      <c r="N4" s="18" t="s">
        <v>1306</v>
      </c>
      <c r="O4" s="27"/>
      <c r="P4" s="31" t="s">
        <v>1309</v>
      </c>
      <c r="Q4" s="18" t="s">
        <v>1306</v>
      </c>
      <c r="R4" s="27"/>
      <c r="S4" s="31" t="s">
        <v>1309</v>
      </c>
      <c r="T4" s="18" t="s">
        <v>1306</v>
      </c>
      <c r="U4" s="27"/>
      <c r="V4" s="31" t="s">
        <v>1309</v>
      </c>
      <c r="W4" s="18" t="s">
        <v>1306</v>
      </c>
      <c r="X4" s="27"/>
      <c r="Y4" s="31" t="s">
        <v>1309</v>
      </c>
      <c r="Z4" s="18" t="s">
        <v>1306</v>
      </c>
      <c r="AA4" s="29"/>
      <c r="AB4" s="31" t="s">
        <v>1309</v>
      </c>
      <c r="AC4" s="18" t="s">
        <v>1306</v>
      </c>
      <c r="AD4" s="29"/>
      <c r="AE4" s="31" t="s">
        <v>1309</v>
      </c>
      <c r="AF4" s="18" t="s">
        <v>1306</v>
      </c>
      <c r="AG4" s="29"/>
      <c r="AH4" s="31" t="s">
        <v>1309</v>
      </c>
      <c r="AI4" s="18" t="s">
        <v>1306</v>
      </c>
      <c r="AJ4" s="26"/>
      <c r="AK4" s="68"/>
    </row>
    <row r="5" spans="1:37" ht="12.95" customHeight="1" x14ac:dyDescent="0.2">
      <c r="A5" s="7" t="s">
        <v>74</v>
      </c>
      <c r="B5" s="8" t="s">
        <v>910</v>
      </c>
      <c r="C5" s="10" t="s">
        <v>75</v>
      </c>
      <c r="D5" s="10" t="s">
        <v>826</v>
      </c>
      <c r="E5" s="70" t="s">
        <v>939</v>
      </c>
      <c r="F5" s="22"/>
      <c r="G5" s="55"/>
      <c r="H5" s="68"/>
      <c r="I5" s="26"/>
      <c r="J5" s="31" t="s">
        <v>1309</v>
      </c>
      <c r="K5" s="33" t="s">
        <v>1306</v>
      </c>
      <c r="L5" s="26"/>
      <c r="M5" s="31" t="s">
        <v>1309</v>
      </c>
      <c r="N5" s="18" t="s">
        <v>1306</v>
      </c>
      <c r="O5" s="26"/>
      <c r="P5" s="31" t="s">
        <v>1309</v>
      </c>
      <c r="Q5" s="18" t="s">
        <v>1306</v>
      </c>
      <c r="R5" s="26"/>
      <c r="S5" s="31" t="s">
        <v>1309</v>
      </c>
      <c r="T5" s="18" t="s">
        <v>1306</v>
      </c>
      <c r="U5" s="26"/>
      <c r="V5" s="31" t="s">
        <v>1309</v>
      </c>
      <c r="W5" s="18" t="s">
        <v>1306</v>
      </c>
      <c r="X5" s="26"/>
      <c r="Y5" s="31" t="s">
        <v>1309</v>
      </c>
      <c r="Z5" s="18" t="s">
        <v>1306</v>
      </c>
      <c r="AA5" s="29"/>
      <c r="AB5" s="31" t="s">
        <v>1309</v>
      </c>
      <c r="AC5" s="18" t="s">
        <v>1306</v>
      </c>
      <c r="AD5" s="29"/>
      <c r="AE5" s="31" t="s">
        <v>1309</v>
      </c>
      <c r="AF5" s="18" t="s">
        <v>1306</v>
      </c>
      <c r="AG5" s="29"/>
      <c r="AH5" s="31" t="s">
        <v>1309</v>
      </c>
      <c r="AI5" s="18" t="s">
        <v>1306</v>
      </c>
      <c r="AJ5" s="26"/>
      <c r="AK5" s="68"/>
    </row>
    <row r="6" spans="1:37" ht="12.95" customHeight="1" x14ac:dyDescent="0.2">
      <c r="A6" s="7" t="s">
        <v>341</v>
      </c>
      <c r="B6" s="8" t="s">
        <v>915</v>
      </c>
      <c r="C6" s="10" t="s">
        <v>342</v>
      </c>
      <c r="D6" s="10" t="s">
        <v>890</v>
      </c>
      <c r="E6" s="70" t="s">
        <v>940</v>
      </c>
      <c r="F6" s="22"/>
      <c r="G6" s="27"/>
      <c r="H6" s="68"/>
      <c r="I6" s="26"/>
      <c r="J6" s="31" t="s">
        <v>1309</v>
      </c>
      <c r="K6" s="33" t="s">
        <v>1306</v>
      </c>
      <c r="L6" s="26"/>
      <c r="M6" s="31" t="s">
        <v>1309</v>
      </c>
      <c r="N6" s="18" t="s">
        <v>1306</v>
      </c>
      <c r="O6" s="26"/>
      <c r="P6" s="31" t="s">
        <v>1309</v>
      </c>
      <c r="Q6" s="18" t="s">
        <v>1306</v>
      </c>
      <c r="R6" s="26"/>
      <c r="S6" s="31" t="s">
        <v>1309</v>
      </c>
      <c r="T6" s="18" t="s">
        <v>1306</v>
      </c>
      <c r="U6" s="26"/>
      <c r="V6" s="31" t="s">
        <v>1309</v>
      </c>
      <c r="W6" s="18" t="s">
        <v>1306</v>
      </c>
      <c r="X6" s="26"/>
      <c r="Y6" s="31" t="s">
        <v>1309</v>
      </c>
      <c r="Z6" s="18" t="s">
        <v>1306</v>
      </c>
      <c r="AA6" s="29"/>
      <c r="AB6" s="31" t="s">
        <v>1309</v>
      </c>
      <c r="AC6" s="18" t="s">
        <v>1306</v>
      </c>
      <c r="AD6" s="29"/>
      <c r="AE6" s="31" t="s">
        <v>1309</v>
      </c>
      <c r="AF6" s="18" t="s">
        <v>1306</v>
      </c>
      <c r="AG6" s="29"/>
      <c r="AH6" s="31" t="s">
        <v>1309</v>
      </c>
      <c r="AI6" s="18" t="s">
        <v>1306</v>
      </c>
      <c r="AJ6" s="26"/>
      <c r="AK6" s="68"/>
    </row>
    <row r="7" spans="1:37" ht="12.95" customHeight="1" x14ac:dyDescent="0.2">
      <c r="A7" s="7" t="s">
        <v>497</v>
      </c>
      <c r="B7" s="8" t="s">
        <v>906</v>
      </c>
      <c r="C7" s="9" t="s">
        <v>498</v>
      </c>
      <c r="D7" s="10" t="s">
        <v>813</v>
      </c>
      <c r="E7" s="70" t="s">
        <v>941</v>
      </c>
      <c r="F7" s="22"/>
      <c r="G7" s="67"/>
      <c r="H7" s="68"/>
      <c r="I7" s="67"/>
      <c r="J7" s="31" t="s">
        <v>1309</v>
      </c>
      <c r="K7" s="33" t="s">
        <v>1306</v>
      </c>
      <c r="L7" s="67"/>
      <c r="M7" s="31" t="s">
        <v>1309</v>
      </c>
      <c r="N7" s="18" t="s">
        <v>1306</v>
      </c>
      <c r="O7" s="67"/>
      <c r="P7" s="31" t="s">
        <v>1309</v>
      </c>
      <c r="Q7" s="18" t="s">
        <v>1306</v>
      </c>
      <c r="R7" s="67"/>
      <c r="S7" s="31" t="s">
        <v>1309</v>
      </c>
      <c r="T7" s="18" t="s">
        <v>1306</v>
      </c>
      <c r="U7" s="67"/>
      <c r="V7" s="31" t="s">
        <v>1309</v>
      </c>
      <c r="W7" s="18" t="s">
        <v>1306</v>
      </c>
      <c r="X7" s="67"/>
      <c r="Y7" s="31" t="s">
        <v>1309</v>
      </c>
      <c r="Z7" s="18" t="s">
        <v>1306</v>
      </c>
      <c r="AA7" s="29"/>
      <c r="AB7" s="31" t="s">
        <v>1309</v>
      </c>
      <c r="AC7" s="18" t="s">
        <v>1306</v>
      </c>
      <c r="AD7" s="29"/>
      <c r="AE7" s="31" t="s">
        <v>1309</v>
      </c>
      <c r="AF7" s="18" t="s">
        <v>1306</v>
      </c>
      <c r="AG7" s="29"/>
      <c r="AH7" s="31" t="s">
        <v>1309</v>
      </c>
      <c r="AI7" s="18" t="s">
        <v>1306</v>
      </c>
      <c r="AJ7" s="26"/>
      <c r="AK7" s="68"/>
    </row>
    <row r="8" spans="1:37" ht="12.95" customHeight="1" x14ac:dyDescent="0.2">
      <c r="A8" s="7" t="s">
        <v>395</v>
      </c>
      <c r="B8" s="8" t="s">
        <v>920</v>
      </c>
      <c r="C8" s="9" t="s">
        <v>396</v>
      </c>
      <c r="D8" s="10" t="s">
        <v>806</v>
      </c>
      <c r="E8" s="70" t="s">
        <v>942</v>
      </c>
      <c r="F8" s="21"/>
      <c r="G8" s="27"/>
      <c r="H8" s="68"/>
      <c r="I8" s="26"/>
      <c r="J8" s="31" t="s">
        <v>1309</v>
      </c>
      <c r="K8" s="33" t="s">
        <v>1306</v>
      </c>
      <c r="L8" s="26"/>
      <c r="M8" s="31" t="s">
        <v>1309</v>
      </c>
      <c r="N8" s="18" t="s">
        <v>1306</v>
      </c>
      <c r="O8" s="26"/>
      <c r="P8" s="31" t="s">
        <v>1309</v>
      </c>
      <c r="Q8" s="18" t="s">
        <v>1306</v>
      </c>
      <c r="R8" s="26"/>
      <c r="S8" s="31" t="s">
        <v>1309</v>
      </c>
      <c r="T8" s="18" t="s">
        <v>1306</v>
      </c>
      <c r="U8" s="26"/>
      <c r="V8" s="31" t="s">
        <v>1309</v>
      </c>
      <c r="W8" s="18" t="s">
        <v>1306</v>
      </c>
      <c r="X8" s="26"/>
      <c r="Y8" s="31" t="s">
        <v>1309</v>
      </c>
      <c r="Z8" s="18" t="s">
        <v>1306</v>
      </c>
      <c r="AA8" s="26"/>
      <c r="AB8" s="31" t="s">
        <v>1309</v>
      </c>
      <c r="AC8" s="18" t="s">
        <v>1306</v>
      </c>
      <c r="AD8" s="26"/>
      <c r="AE8" s="31" t="s">
        <v>1309</v>
      </c>
      <c r="AF8" s="18" t="s">
        <v>1306</v>
      </c>
      <c r="AG8" s="26"/>
      <c r="AH8" s="31" t="s">
        <v>1309</v>
      </c>
      <c r="AI8" s="18" t="s">
        <v>1306</v>
      </c>
      <c r="AJ8" s="26"/>
      <c r="AK8" s="68"/>
    </row>
    <row r="9" spans="1:37" ht="12.95" customHeight="1" x14ac:dyDescent="0.2">
      <c r="A9" s="7" t="s">
        <v>992</v>
      </c>
      <c r="B9" s="8" t="s">
        <v>918</v>
      </c>
      <c r="C9" s="10" t="s">
        <v>240</v>
      </c>
      <c r="D9" s="10" t="s">
        <v>808</v>
      </c>
      <c r="E9" s="70" t="s">
        <v>943</v>
      </c>
      <c r="F9" s="22"/>
      <c r="G9" s="27"/>
      <c r="H9" s="68"/>
      <c r="I9" s="26"/>
      <c r="J9" s="31" t="s">
        <v>1309</v>
      </c>
      <c r="K9" s="33" t="s">
        <v>1306</v>
      </c>
      <c r="L9" s="26"/>
      <c r="M9" s="31" t="s">
        <v>1309</v>
      </c>
      <c r="N9" s="18" t="s">
        <v>1306</v>
      </c>
      <c r="O9" s="26"/>
      <c r="P9" s="31" t="s">
        <v>1309</v>
      </c>
      <c r="Q9" s="18" t="s">
        <v>1306</v>
      </c>
      <c r="R9" s="26"/>
      <c r="S9" s="31" t="s">
        <v>1309</v>
      </c>
      <c r="T9" s="18" t="s">
        <v>1306</v>
      </c>
      <c r="U9" s="26"/>
      <c r="V9" s="31" t="s">
        <v>1309</v>
      </c>
      <c r="W9" s="18" t="s">
        <v>1306</v>
      </c>
      <c r="X9" s="26"/>
      <c r="Y9" s="31" t="s">
        <v>1309</v>
      </c>
      <c r="Z9" s="18" t="s">
        <v>1306</v>
      </c>
      <c r="AA9" s="29"/>
      <c r="AB9" s="31" t="s">
        <v>1309</v>
      </c>
      <c r="AC9" s="18" t="s">
        <v>1306</v>
      </c>
      <c r="AD9" s="29"/>
      <c r="AE9" s="31" t="s">
        <v>1309</v>
      </c>
      <c r="AF9" s="18" t="s">
        <v>1306</v>
      </c>
      <c r="AG9" s="29"/>
      <c r="AH9" s="31" t="s">
        <v>1309</v>
      </c>
      <c r="AI9" s="18" t="s">
        <v>1306</v>
      </c>
      <c r="AJ9" s="26"/>
      <c r="AK9" s="68"/>
    </row>
    <row r="10" spans="1:37" ht="12.95" customHeight="1" x14ac:dyDescent="0.2">
      <c r="A10" s="7" t="s">
        <v>998</v>
      </c>
      <c r="B10" s="8" t="s">
        <v>910</v>
      </c>
      <c r="C10" s="10" t="s">
        <v>9</v>
      </c>
      <c r="D10" s="10" t="s">
        <v>804</v>
      </c>
      <c r="E10" s="70" t="s">
        <v>944</v>
      </c>
      <c r="F10" s="22"/>
      <c r="G10" s="27"/>
      <c r="H10" s="68"/>
      <c r="I10" s="26"/>
      <c r="J10" s="31" t="s">
        <v>1309</v>
      </c>
      <c r="K10" s="33" t="s">
        <v>1306</v>
      </c>
      <c r="L10" s="26"/>
      <c r="M10" s="31" t="s">
        <v>1309</v>
      </c>
      <c r="N10" s="18" t="s">
        <v>1306</v>
      </c>
      <c r="O10" s="26"/>
      <c r="P10" s="31" t="s">
        <v>1309</v>
      </c>
      <c r="Q10" s="18" t="s">
        <v>1306</v>
      </c>
      <c r="R10" s="26"/>
      <c r="S10" s="31" t="s">
        <v>1309</v>
      </c>
      <c r="T10" s="18" t="s">
        <v>1306</v>
      </c>
      <c r="U10" s="26"/>
      <c r="V10" s="31" t="s">
        <v>1309</v>
      </c>
      <c r="W10" s="18" t="s">
        <v>1306</v>
      </c>
      <c r="X10" s="26"/>
      <c r="Y10" s="31" t="s">
        <v>1309</v>
      </c>
      <c r="Z10" s="18" t="s">
        <v>1306</v>
      </c>
      <c r="AA10" s="29"/>
      <c r="AB10" s="31" t="s">
        <v>1309</v>
      </c>
      <c r="AC10" s="18" t="s">
        <v>1306</v>
      </c>
      <c r="AD10" s="29"/>
      <c r="AE10" s="31" t="s">
        <v>1309</v>
      </c>
      <c r="AF10" s="18" t="s">
        <v>1306</v>
      </c>
      <c r="AG10" s="29"/>
      <c r="AH10" s="31" t="s">
        <v>1309</v>
      </c>
      <c r="AI10" s="18" t="s">
        <v>1306</v>
      </c>
      <c r="AJ10" s="26"/>
      <c r="AK10" s="68"/>
    </row>
    <row r="11" spans="1:37" ht="12.95" customHeight="1" x14ac:dyDescent="0.2">
      <c r="A11" s="7" t="s">
        <v>12</v>
      </c>
      <c r="B11" s="8" t="s">
        <v>912</v>
      </c>
      <c r="C11" s="10" t="s">
        <v>13</v>
      </c>
      <c r="D11" s="10" t="s">
        <v>805</v>
      </c>
      <c r="E11" s="70" t="s">
        <v>944</v>
      </c>
      <c r="F11" s="22"/>
      <c r="G11" s="27"/>
      <c r="H11" s="68"/>
      <c r="I11" s="26"/>
      <c r="J11" s="31" t="s">
        <v>1309</v>
      </c>
      <c r="K11" s="33" t="s">
        <v>1306</v>
      </c>
      <c r="L11" s="26"/>
      <c r="M11" s="31" t="s">
        <v>1309</v>
      </c>
      <c r="N11" s="18" t="s">
        <v>1306</v>
      </c>
      <c r="O11" s="26"/>
      <c r="P11" s="31" t="s">
        <v>1309</v>
      </c>
      <c r="Q11" s="18" t="s">
        <v>1306</v>
      </c>
      <c r="R11" s="26"/>
      <c r="S11" s="31" t="s">
        <v>1309</v>
      </c>
      <c r="T11" s="18" t="s">
        <v>1306</v>
      </c>
      <c r="U11" s="26"/>
      <c r="V11" s="31" t="s">
        <v>1309</v>
      </c>
      <c r="W11" s="18" t="s">
        <v>1306</v>
      </c>
      <c r="X11" s="26"/>
      <c r="Y11" s="31" t="s">
        <v>1309</v>
      </c>
      <c r="Z11" s="18" t="s">
        <v>1306</v>
      </c>
      <c r="AA11" s="29"/>
      <c r="AB11" s="31" t="s">
        <v>1309</v>
      </c>
      <c r="AC11" s="18" t="s">
        <v>1306</v>
      </c>
      <c r="AD11" s="29"/>
      <c r="AE11" s="31" t="s">
        <v>1309</v>
      </c>
      <c r="AF11" s="18" t="s">
        <v>1306</v>
      </c>
      <c r="AG11" s="29"/>
      <c r="AH11" s="31" t="s">
        <v>1309</v>
      </c>
      <c r="AI11" s="18" t="s">
        <v>1306</v>
      </c>
      <c r="AJ11" s="26"/>
      <c r="AK11" s="68"/>
    </row>
  </sheetData>
  <sheetProtection algorithmName="SHA-512" hashValue="p+R6tS/zxxFVOy5njxuJV+nCyUVcWxzFRcQhv5FCQqwmXji93SQKE/+mYG76pB0vkM3KOP9SmofL6xYaI/ns5g==" saltValue="szaE/oHSlxNU7AV2WTv0MQ==" spinCount="100000" sheet="1" selectLockedCells="1" selectUnlockedCells="1"/>
  <mergeCells count="9">
    <mergeCell ref="X1:Z1"/>
    <mergeCell ref="AA1:AC1"/>
    <mergeCell ref="AD1:AF1"/>
    <mergeCell ref="AG1:AI1"/>
    <mergeCell ref="I1:K1"/>
    <mergeCell ref="L1:N1"/>
    <mergeCell ref="O1:Q1"/>
    <mergeCell ref="R1:T1"/>
    <mergeCell ref="U1:W1"/>
  </mergeCells>
  <conditionalFormatting sqref="I12:AJ1048576 AI3:AJ3 I1:AJ2 AJ4:AJ11 I8:I11 N3:N11 Q3:Q11 T3:T11 W3:W11 AC3:AC11 AF3:AF11 I3:I6 L8:L11 L3:L6 N3:O6 N8:O11 Q8:R11 Q3:R6 T3:U6 T8:U11 W8:X11 W3:X6 Z3:Z11 Z8:AA8 AC8:AD8 AF8:AG8 AI3:AI11">
    <cfRule type="cellIs" dxfId="911" priority="891" operator="equal">
      <formula>"NÃO SE APLICA"</formula>
    </cfRule>
  </conditionalFormatting>
  <conditionalFormatting sqref="AH12:AH1048576">
    <cfRule type="cellIs" dxfId="910" priority="890" operator="equal">
      <formula>"NÃO SE APLICA"</formula>
    </cfRule>
  </conditionalFormatting>
  <conditionalFormatting sqref="AA3">
    <cfRule type="cellIs" dxfId="909" priority="164" operator="equal">
      <formula>"NÃO SE APLICA"</formula>
    </cfRule>
  </conditionalFormatting>
  <conditionalFormatting sqref="AA4:AA7">
    <cfRule type="cellIs" dxfId="908" priority="158" operator="equal">
      <formula>"NÃO SE APLICA"</formula>
    </cfRule>
  </conditionalFormatting>
  <conditionalFormatting sqref="AD3:AD7">
    <cfRule type="cellIs" dxfId="907" priority="152" operator="equal">
      <formula>"NÃO SE APLICA"</formula>
    </cfRule>
  </conditionalFormatting>
  <conditionalFormatting sqref="AA9:AA11">
    <cfRule type="cellIs" dxfId="906" priority="146" operator="equal">
      <formula>"NÃO SE APLICA"</formula>
    </cfRule>
  </conditionalFormatting>
  <conditionalFormatting sqref="AD9:AD11">
    <cfRule type="cellIs" dxfId="905" priority="140" operator="equal">
      <formula>"NÃO SE APLICA"</formula>
    </cfRule>
  </conditionalFormatting>
  <conditionalFormatting sqref="AG3:AG7">
    <cfRule type="cellIs" dxfId="904" priority="134" operator="equal">
      <formula>"NÃO SE APLICA"</formula>
    </cfRule>
  </conditionalFormatting>
  <conditionalFormatting sqref="AG9:AG11">
    <cfRule type="cellIs" dxfId="903" priority="128" operator="equal">
      <formula>"NÃO SE APLICA"</formula>
    </cfRule>
  </conditionalFormatting>
  <conditionalFormatting sqref="F2:AK2 F3:I11 L3:L11 N3:O11 Q3:R11 T3:U11 W3:X11 Z3:AA11 AC3:AD11 AF3:AG11 AI3:AK11">
    <cfRule type="containsBlanks" dxfId="902" priority="119">
      <formula>LEN(TRIM(F2))=0</formula>
    </cfRule>
    <cfRule type="cellIs" dxfId="901" priority="120" operator="equal">
      <formula>"REPROGRAMAÇÃO DE SALDOS"</formula>
    </cfRule>
    <cfRule type="cellIs" dxfId="900" priority="121" operator="equal">
      <formula>"NÃO POSSUI"</formula>
    </cfRule>
    <cfRule type="cellIs" dxfId="899" priority="122" operator="equal">
      <formula>"NÃO SE APLICA"</formula>
    </cfRule>
  </conditionalFormatting>
  <conditionalFormatting sqref="J3:J11">
    <cfRule type="cellIs" dxfId="898" priority="113" operator="equal">
      <formula>"NÃO SE APLICA"</formula>
    </cfRule>
  </conditionalFormatting>
  <conditionalFormatting sqref="J3:J11">
    <cfRule type="cellIs" dxfId="897" priority="107" operator="equal">
      <formula>"REPROGRAMAÇÃO DE SALDOS"</formula>
    </cfRule>
    <cfRule type="cellIs" dxfId="896" priority="108" operator="equal">
      <formula>43373</formula>
    </cfRule>
    <cfRule type="cellIs" dxfId="895" priority="109" operator="equal">
      <formula>"SALDO REPROGRAMADO"</formula>
    </cfRule>
    <cfRule type="cellIs" dxfId="894" priority="110" operator="equal">
      <formula>"REPROGRAMAÇÃO DE SALDOS"</formula>
    </cfRule>
    <cfRule type="cellIs" dxfId="893" priority="111" operator="equal">
      <formula>"NÃO POSSUI"</formula>
    </cfRule>
    <cfRule type="cellIs" dxfId="892" priority="112" operator="equal">
      <formula>"NÃO SE APLICA"</formula>
    </cfRule>
  </conditionalFormatting>
  <conditionalFormatting sqref="J3:J11">
    <cfRule type="containsBlanks" dxfId="891" priority="106">
      <formula>LEN(TRIM(J3))=0</formula>
    </cfRule>
  </conditionalFormatting>
  <conditionalFormatting sqref="J3:J11">
    <cfRule type="cellIs" dxfId="890" priority="105" operator="equal">
      <formula>"REPROGRAMAÇÃO DE SALDOS"</formula>
    </cfRule>
  </conditionalFormatting>
  <conditionalFormatting sqref="J3:J11">
    <cfRule type="cellIs" dxfId="889" priority="102" operator="equal">
      <formula>"NÃO POSSUI"</formula>
    </cfRule>
    <cfRule type="cellIs" dxfId="888" priority="103" operator="equal">
      <formula>"REPROGRAMAÇÃO DE SALDOS"</formula>
    </cfRule>
    <cfRule type="cellIs" dxfId="887" priority="104" operator="equal">
      <formula>"NÃO SE APLICA"</formula>
    </cfRule>
  </conditionalFormatting>
  <conditionalFormatting sqref="K3:K11">
    <cfRule type="containsBlanks" dxfId="886" priority="101">
      <formula>LEN(TRIM(K3))=0</formula>
    </cfRule>
  </conditionalFormatting>
  <conditionalFormatting sqref="K3:K11">
    <cfRule type="cellIs" dxfId="885" priority="97" operator="equal">
      <formula>"REPROGRAMAÇÃO DE SALDOS"</formula>
    </cfRule>
    <cfRule type="cellIs" dxfId="884" priority="98" operator="equal">
      <formula>"NÃO SE APLICA"</formula>
    </cfRule>
    <cfRule type="cellIs" dxfId="883" priority="99" operator="equal">
      <formula>"NÃO POSSUI"</formula>
    </cfRule>
    <cfRule type="cellIs" dxfId="882" priority="100" operator="equal">
      <formula>"NÃO SE APLICA"</formula>
    </cfRule>
  </conditionalFormatting>
  <conditionalFormatting sqref="M3:M11">
    <cfRule type="cellIs" dxfId="881" priority="96" operator="equal">
      <formula>"NÃO SE APLICA"</formula>
    </cfRule>
  </conditionalFormatting>
  <conditionalFormatting sqref="M3:M11">
    <cfRule type="cellIs" dxfId="880" priority="90" operator="equal">
      <formula>"REPROGRAMAÇÃO DE SALDOS"</formula>
    </cfRule>
    <cfRule type="cellIs" dxfId="879" priority="91" operator="equal">
      <formula>43373</formula>
    </cfRule>
    <cfRule type="cellIs" dxfId="878" priority="92" operator="equal">
      <formula>"SALDO REPROGRAMADO"</formula>
    </cfRule>
    <cfRule type="cellIs" dxfId="877" priority="93" operator="equal">
      <formula>"REPROGRAMAÇÃO DE SALDOS"</formula>
    </cfRule>
    <cfRule type="cellIs" dxfId="876" priority="94" operator="equal">
      <formula>"NÃO POSSUI"</formula>
    </cfRule>
    <cfRule type="cellIs" dxfId="875" priority="95" operator="equal">
      <formula>"NÃO SE APLICA"</formula>
    </cfRule>
  </conditionalFormatting>
  <conditionalFormatting sqref="M3:M11">
    <cfRule type="containsBlanks" dxfId="874" priority="89">
      <formula>LEN(TRIM(M3))=0</formula>
    </cfRule>
  </conditionalFormatting>
  <conditionalFormatting sqref="M3:M11">
    <cfRule type="cellIs" dxfId="873" priority="88" operator="equal">
      <formula>"REPROGRAMAÇÃO DE SALDOS"</formula>
    </cfRule>
  </conditionalFormatting>
  <conditionalFormatting sqref="M3:M11">
    <cfRule type="cellIs" dxfId="872" priority="85" operator="equal">
      <formula>"NÃO POSSUI"</formula>
    </cfRule>
    <cfRule type="cellIs" dxfId="871" priority="86" operator="equal">
      <formula>"REPROGRAMAÇÃO DE SALDOS"</formula>
    </cfRule>
    <cfRule type="cellIs" dxfId="870" priority="87" operator="equal">
      <formula>"NÃO SE APLICA"</formula>
    </cfRule>
  </conditionalFormatting>
  <conditionalFormatting sqref="P3:P11">
    <cfRule type="cellIs" dxfId="869" priority="84" operator="equal">
      <formula>"NÃO SE APLICA"</formula>
    </cfRule>
  </conditionalFormatting>
  <conditionalFormatting sqref="P3:P11">
    <cfRule type="cellIs" dxfId="868" priority="78" operator="equal">
      <formula>"REPROGRAMAÇÃO DE SALDOS"</formula>
    </cfRule>
    <cfRule type="cellIs" dxfId="867" priority="79" operator="equal">
      <formula>43373</formula>
    </cfRule>
    <cfRule type="cellIs" dxfId="866" priority="80" operator="equal">
      <formula>"SALDO REPROGRAMADO"</formula>
    </cfRule>
    <cfRule type="cellIs" dxfId="865" priority="81" operator="equal">
      <formula>"REPROGRAMAÇÃO DE SALDOS"</formula>
    </cfRule>
    <cfRule type="cellIs" dxfId="864" priority="82" operator="equal">
      <formula>"NÃO POSSUI"</formula>
    </cfRule>
    <cfRule type="cellIs" dxfId="863" priority="83" operator="equal">
      <formula>"NÃO SE APLICA"</formula>
    </cfRule>
  </conditionalFormatting>
  <conditionalFormatting sqref="P3:P11">
    <cfRule type="containsBlanks" dxfId="862" priority="77">
      <formula>LEN(TRIM(P3))=0</formula>
    </cfRule>
  </conditionalFormatting>
  <conditionalFormatting sqref="P3:P11">
    <cfRule type="cellIs" dxfId="861" priority="76" operator="equal">
      <formula>"REPROGRAMAÇÃO DE SALDOS"</formula>
    </cfRule>
  </conditionalFormatting>
  <conditionalFormatting sqref="P3:P11">
    <cfRule type="cellIs" dxfId="860" priority="73" operator="equal">
      <formula>"NÃO POSSUI"</formula>
    </cfRule>
    <cfRule type="cellIs" dxfId="859" priority="74" operator="equal">
      <formula>"REPROGRAMAÇÃO DE SALDOS"</formula>
    </cfRule>
    <cfRule type="cellIs" dxfId="858" priority="75" operator="equal">
      <formula>"NÃO SE APLICA"</formula>
    </cfRule>
  </conditionalFormatting>
  <conditionalFormatting sqref="S3:S11">
    <cfRule type="cellIs" dxfId="857" priority="72" operator="equal">
      <formula>"NÃO SE APLICA"</formula>
    </cfRule>
  </conditionalFormatting>
  <conditionalFormatting sqref="S3:S11">
    <cfRule type="cellIs" dxfId="856" priority="66" operator="equal">
      <formula>"REPROGRAMAÇÃO DE SALDOS"</formula>
    </cfRule>
    <cfRule type="cellIs" dxfId="855" priority="67" operator="equal">
      <formula>43373</formula>
    </cfRule>
    <cfRule type="cellIs" dxfId="854" priority="68" operator="equal">
      <formula>"SALDO REPROGRAMADO"</formula>
    </cfRule>
    <cfRule type="cellIs" dxfId="853" priority="69" operator="equal">
      <formula>"REPROGRAMAÇÃO DE SALDOS"</formula>
    </cfRule>
    <cfRule type="cellIs" dxfId="852" priority="70" operator="equal">
      <formula>"NÃO POSSUI"</formula>
    </cfRule>
    <cfRule type="cellIs" dxfId="851" priority="71" operator="equal">
      <formula>"NÃO SE APLICA"</formula>
    </cfRule>
  </conditionalFormatting>
  <conditionalFormatting sqref="S3:S11">
    <cfRule type="containsBlanks" dxfId="850" priority="65">
      <formula>LEN(TRIM(S3))=0</formula>
    </cfRule>
  </conditionalFormatting>
  <conditionalFormatting sqref="S3:S11">
    <cfRule type="cellIs" dxfId="849" priority="64" operator="equal">
      <formula>"REPROGRAMAÇÃO DE SALDOS"</formula>
    </cfRule>
  </conditionalFormatting>
  <conditionalFormatting sqref="S3:S11">
    <cfRule type="cellIs" dxfId="848" priority="61" operator="equal">
      <formula>"NÃO POSSUI"</formula>
    </cfRule>
    <cfRule type="cellIs" dxfId="847" priority="62" operator="equal">
      <formula>"REPROGRAMAÇÃO DE SALDOS"</formula>
    </cfRule>
    <cfRule type="cellIs" dxfId="846" priority="63" operator="equal">
      <formula>"NÃO SE APLICA"</formula>
    </cfRule>
  </conditionalFormatting>
  <conditionalFormatting sqref="V3:V11">
    <cfRule type="cellIs" dxfId="845" priority="60" operator="equal">
      <formula>"NÃO SE APLICA"</formula>
    </cfRule>
  </conditionalFormatting>
  <conditionalFormatting sqref="V3:V11">
    <cfRule type="cellIs" dxfId="844" priority="54" operator="equal">
      <formula>"REPROGRAMAÇÃO DE SALDOS"</formula>
    </cfRule>
    <cfRule type="cellIs" dxfId="843" priority="55" operator="equal">
      <formula>43373</formula>
    </cfRule>
    <cfRule type="cellIs" dxfId="842" priority="56" operator="equal">
      <formula>"SALDO REPROGRAMADO"</formula>
    </cfRule>
    <cfRule type="cellIs" dxfId="841" priority="57" operator="equal">
      <formula>"REPROGRAMAÇÃO DE SALDOS"</formula>
    </cfRule>
    <cfRule type="cellIs" dxfId="840" priority="58" operator="equal">
      <formula>"NÃO POSSUI"</formula>
    </cfRule>
    <cfRule type="cellIs" dxfId="839" priority="59" operator="equal">
      <formula>"NÃO SE APLICA"</formula>
    </cfRule>
  </conditionalFormatting>
  <conditionalFormatting sqref="V3:V11">
    <cfRule type="containsBlanks" dxfId="838" priority="53">
      <formula>LEN(TRIM(V3))=0</formula>
    </cfRule>
  </conditionalFormatting>
  <conditionalFormatting sqref="V3:V11">
    <cfRule type="cellIs" dxfId="837" priority="52" operator="equal">
      <formula>"REPROGRAMAÇÃO DE SALDOS"</formula>
    </cfRule>
  </conditionalFormatting>
  <conditionalFormatting sqref="V3:V11">
    <cfRule type="cellIs" dxfId="836" priority="49" operator="equal">
      <formula>"NÃO POSSUI"</formula>
    </cfRule>
    <cfRule type="cellIs" dxfId="835" priority="50" operator="equal">
      <formula>"REPROGRAMAÇÃO DE SALDOS"</formula>
    </cfRule>
    <cfRule type="cellIs" dxfId="834" priority="51" operator="equal">
      <formula>"NÃO SE APLICA"</formula>
    </cfRule>
  </conditionalFormatting>
  <conditionalFormatting sqref="Y3:Y11">
    <cfRule type="cellIs" dxfId="833" priority="48" operator="equal">
      <formula>"NÃO SE APLICA"</formula>
    </cfRule>
  </conditionalFormatting>
  <conditionalFormatting sqref="Y3:Y11">
    <cfRule type="cellIs" dxfId="832" priority="42" operator="equal">
      <formula>"REPROGRAMAÇÃO DE SALDOS"</formula>
    </cfRule>
    <cfRule type="cellIs" dxfId="831" priority="43" operator="equal">
      <formula>43373</formula>
    </cfRule>
    <cfRule type="cellIs" dxfId="830" priority="44" operator="equal">
      <formula>"SALDO REPROGRAMADO"</formula>
    </cfRule>
    <cfRule type="cellIs" dxfId="829" priority="45" operator="equal">
      <formula>"REPROGRAMAÇÃO DE SALDOS"</formula>
    </cfRule>
    <cfRule type="cellIs" dxfId="828" priority="46" operator="equal">
      <formula>"NÃO POSSUI"</formula>
    </cfRule>
    <cfRule type="cellIs" dxfId="827" priority="47" operator="equal">
      <formula>"NÃO SE APLICA"</formula>
    </cfRule>
  </conditionalFormatting>
  <conditionalFormatting sqref="Y3:Y11">
    <cfRule type="containsBlanks" dxfId="826" priority="41">
      <formula>LEN(TRIM(Y3))=0</formula>
    </cfRule>
  </conditionalFormatting>
  <conditionalFormatting sqref="Y3:Y11">
    <cfRule type="cellIs" dxfId="825" priority="40" operator="equal">
      <formula>"REPROGRAMAÇÃO DE SALDOS"</formula>
    </cfRule>
  </conditionalFormatting>
  <conditionalFormatting sqref="Y3:Y11">
    <cfRule type="cellIs" dxfId="824" priority="37" operator="equal">
      <formula>"NÃO POSSUI"</formula>
    </cfRule>
    <cfRule type="cellIs" dxfId="823" priority="38" operator="equal">
      <formula>"REPROGRAMAÇÃO DE SALDOS"</formula>
    </cfRule>
    <cfRule type="cellIs" dxfId="822" priority="39" operator="equal">
      <formula>"NÃO SE APLICA"</formula>
    </cfRule>
  </conditionalFormatting>
  <conditionalFormatting sqref="AB3:AB11">
    <cfRule type="cellIs" dxfId="821" priority="36" operator="equal">
      <formula>"NÃO SE APLICA"</formula>
    </cfRule>
  </conditionalFormatting>
  <conditionalFormatting sqref="AB3:AB11">
    <cfRule type="cellIs" dxfId="820" priority="30" operator="equal">
      <formula>"REPROGRAMAÇÃO DE SALDOS"</formula>
    </cfRule>
    <cfRule type="cellIs" dxfId="819" priority="31" operator="equal">
      <formula>43373</formula>
    </cfRule>
    <cfRule type="cellIs" dxfId="818" priority="32" operator="equal">
      <formula>"SALDO REPROGRAMADO"</formula>
    </cfRule>
    <cfRule type="cellIs" dxfId="817" priority="33" operator="equal">
      <formula>"REPROGRAMAÇÃO DE SALDOS"</formula>
    </cfRule>
    <cfRule type="cellIs" dxfId="816" priority="34" operator="equal">
      <formula>"NÃO POSSUI"</formula>
    </cfRule>
    <cfRule type="cellIs" dxfId="815" priority="35" operator="equal">
      <formula>"NÃO SE APLICA"</formula>
    </cfRule>
  </conditionalFormatting>
  <conditionalFormatting sqref="AB3:AB11">
    <cfRule type="containsBlanks" dxfId="814" priority="29">
      <formula>LEN(TRIM(AB3))=0</formula>
    </cfRule>
  </conditionalFormatting>
  <conditionalFormatting sqref="AB3:AB11">
    <cfRule type="cellIs" dxfId="813" priority="28" operator="equal">
      <formula>"REPROGRAMAÇÃO DE SALDOS"</formula>
    </cfRule>
  </conditionalFormatting>
  <conditionalFormatting sqref="AB3:AB11">
    <cfRule type="cellIs" dxfId="812" priority="25" operator="equal">
      <formula>"NÃO POSSUI"</formula>
    </cfRule>
    <cfRule type="cellIs" dxfId="811" priority="26" operator="equal">
      <formula>"REPROGRAMAÇÃO DE SALDOS"</formula>
    </cfRule>
    <cfRule type="cellIs" dxfId="810" priority="27" operator="equal">
      <formula>"NÃO SE APLICA"</formula>
    </cfRule>
  </conditionalFormatting>
  <conditionalFormatting sqref="AE3:AE11">
    <cfRule type="cellIs" dxfId="809" priority="24" operator="equal">
      <formula>"NÃO SE APLICA"</formula>
    </cfRule>
  </conditionalFormatting>
  <conditionalFormatting sqref="AE3:AE11">
    <cfRule type="cellIs" dxfId="808" priority="18" operator="equal">
      <formula>"REPROGRAMAÇÃO DE SALDOS"</formula>
    </cfRule>
    <cfRule type="cellIs" dxfId="807" priority="19" operator="equal">
      <formula>43373</formula>
    </cfRule>
    <cfRule type="cellIs" dxfId="806" priority="20" operator="equal">
      <formula>"SALDO REPROGRAMADO"</formula>
    </cfRule>
    <cfRule type="cellIs" dxfId="805" priority="21" operator="equal">
      <formula>"REPROGRAMAÇÃO DE SALDOS"</formula>
    </cfRule>
    <cfRule type="cellIs" dxfId="804" priority="22" operator="equal">
      <formula>"NÃO POSSUI"</formula>
    </cfRule>
    <cfRule type="cellIs" dxfId="803" priority="23" operator="equal">
      <formula>"NÃO SE APLICA"</formula>
    </cfRule>
  </conditionalFormatting>
  <conditionalFormatting sqref="AE3:AE11">
    <cfRule type="containsBlanks" dxfId="802" priority="17">
      <formula>LEN(TRIM(AE3))=0</formula>
    </cfRule>
  </conditionalFormatting>
  <conditionalFormatting sqref="AE3:AE11">
    <cfRule type="cellIs" dxfId="801" priority="16" operator="equal">
      <formula>"REPROGRAMAÇÃO DE SALDOS"</formula>
    </cfRule>
  </conditionalFormatting>
  <conditionalFormatting sqref="AE3:AE11">
    <cfRule type="cellIs" dxfId="800" priority="13" operator="equal">
      <formula>"NÃO POSSUI"</formula>
    </cfRule>
    <cfRule type="cellIs" dxfId="799" priority="14" operator="equal">
      <formula>"REPROGRAMAÇÃO DE SALDOS"</formula>
    </cfRule>
    <cfRule type="cellIs" dxfId="798" priority="15" operator="equal">
      <formula>"NÃO SE APLICA"</formula>
    </cfRule>
  </conditionalFormatting>
  <conditionalFormatting sqref="AH3:AH11">
    <cfRule type="cellIs" dxfId="797" priority="12" operator="equal">
      <formula>"NÃO SE APLICA"</formula>
    </cfRule>
  </conditionalFormatting>
  <conditionalFormatting sqref="AH3:AH11">
    <cfRule type="cellIs" dxfId="796" priority="6" operator="equal">
      <formula>"REPROGRAMAÇÃO DE SALDOS"</formula>
    </cfRule>
    <cfRule type="cellIs" dxfId="795" priority="7" operator="equal">
      <formula>43373</formula>
    </cfRule>
    <cfRule type="cellIs" dxfId="794" priority="8" operator="equal">
      <formula>"SALDO REPROGRAMADO"</formula>
    </cfRule>
    <cfRule type="cellIs" dxfId="793" priority="9" operator="equal">
      <formula>"REPROGRAMAÇÃO DE SALDOS"</formula>
    </cfRule>
    <cfRule type="cellIs" dxfId="792" priority="10" operator="equal">
      <formula>"NÃO POSSUI"</formula>
    </cfRule>
    <cfRule type="cellIs" dxfId="791" priority="11" operator="equal">
      <formula>"NÃO SE APLICA"</formula>
    </cfRule>
  </conditionalFormatting>
  <conditionalFormatting sqref="AH3:AH11">
    <cfRule type="containsBlanks" dxfId="790" priority="5">
      <formula>LEN(TRIM(AH3))=0</formula>
    </cfRule>
  </conditionalFormatting>
  <conditionalFormatting sqref="AH3:AH11">
    <cfRule type="cellIs" dxfId="789" priority="4" operator="equal">
      <formula>"REPROGRAMAÇÃO DE SALDOS"</formula>
    </cfRule>
  </conditionalFormatting>
  <conditionalFormatting sqref="AH3:AH11">
    <cfRule type="cellIs" dxfId="788" priority="1" operator="equal">
      <formula>"NÃO POSSUI"</formula>
    </cfRule>
    <cfRule type="cellIs" dxfId="787" priority="2" operator="equal">
      <formula>"REPROGRAMAÇÃO DE SALDOS"</formula>
    </cfRule>
    <cfRule type="cellIs" dxfId="786" priority="3" operator="equal">
      <formula>"NÃO SE APLICA"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30">
    <tabColor rgb="FFFFFF00"/>
  </sheetPr>
  <dimension ref="A1:AB7"/>
  <sheetViews>
    <sheetView zoomScaleNormal="10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H24" sqref="H24"/>
    </sheetView>
  </sheetViews>
  <sheetFormatPr defaultColWidth="9.140625" defaultRowHeight="12.95" customHeight="1" x14ac:dyDescent="0.2"/>
  <cols>
    <col min="1" max="1" width="20.140625" style="16" bestFit="1" customWidth="1"/>
    <col min="2" max="2" width="23.28515625" style="16" customWidth="1"/>
    <col min="3" max="3" width="15" style="16" bestFit="1" customWidth="1"/>
    <col min="4" max="4" width="8.7109375" style="64" customWidth="1"/>
    <col min="5" max="5" width="17.5703125" style="64" customWidth="1"/>
    <col min="6" max="6" width="9.7109375" style="91" customWidth="1"/>
    <col min="7" max="7" width="10.140625" style="75" customWidth="1"/>
    <col min="8" max="8" width="9.28515625" style="75" customWidth="1"/>
    <col min="9" max="9" width="10.7109375" style="75" customWidth="1"/>
    <col min="10" max="10" width="10.7109375" style="76" customWidth="1"/>
    <col min="11" max="11" width="10.7109375" style="64" customWidth="1"/>
    <col min="12" max="12" width="10.7109375" style="75" customWidth="1"/>
    <col min="13" max="13" width="10.7109375" style="76" customWidth="1"/>
    <col min="14" max="14" width="10.7109375" style="64" customWidth="1"/>
    <col min="15" max="15" width="10.7109375" style="75" customWidth="1"/>
    <col min="16" max="16" width="10.7109375" style="76" customWidth="1"/>
    <col min="17" max="17" width="10.7109375" style="64" customWidth="1"/>
    <col min="18" max="18" width="10.7109375" style="75" customWidth="1"/>
    <col min="19" max="19" width="10.7109375" style="76" customWidth="1"/>
    <col min="20" max="20" width="10.7109375" style="64" customWidth="1"/>
    <col min="21" max="21" width="10.7109375" style="75" customWidth="1"/>
    <col min="22" max="22" width="10.7109375" style="76" customWidth="1"/>
    <col min="23" max="23" width="10.7109375" style="64" customWidth="1"/>
    <col min="24" max="24" width="10.7109375" style="75" customWidth="1"/>
    <col min="25" max="25" width="10.7109375" style="76" customWidth="1"/>
    <col min="26" max="26" width="10.7109375" style="64" customWidth="1"/>
    <col min="27" max="28" width="10.7109375" style="75" customWidth="1"/>
    <col min="29" max="60" width="9.140625" style="16" customWidth="1"/>
    <col min="61" max="16384" width="9.140625" style="16"/>
  </cols>
  <sheetData>
    <row r="1" spans="1:28" ht="12.95" customHeight="1" x14ac:dyDescent="0.2">
      <c r="A1" s="118" t="s">
        <v>954</v>
      </c>
      <c r="B1" s="119"/>
      <c r="C1" s="119"/>
      <c r="D1" s="119"/>
      <c r="E1" s="119"/>
      <c r="F1" s="119"/>
      <c r="G1" s="119"/>
      <c r="H1" s="120"/>
      <c r="I1" s="216" t="s">
        <v>634</v>
      </c>
      <c r="J1" s="216"/>
      <c r="K1" s="216"/>
      <c r="L1" s="216" t="s">
        <v>635</v>
      </c>
      <c r="M1" s="216"/>
      <c r="N1" s="216"/>
      <c r="O1" s="216" t="s">
        <v>636</v>
      </c>
      <c r="P1" s="216"/>
      <c r="Q1" s="216"/>
      <c r="R1" s="216" t="s">
        <v>637</v>
      </c>
      <c r="S1" s="217"/>
      <c r="T1" s="216"/>
      <c r="U1" s="216" t="s">
        <v>638</v>
      </c>
      <c r="V1" s="217"/>
      <c r="W1" s="216"/>
      <c r="X1" s="216" t="s">
        <v>639</v>
      </c>
      <c r="Y1" s="217"/>
      <c r="Z1" s="216"/>
      <c r="AA1" s="95"/>
      <c r="AB1" s="96"/>
    </row>
    <row r="2" spans="1:28" s="63" customFormat="1" ht="22.5" x14ac:dyDescent="0.25">
      <c r="A2" s="102" t="s">
        <v>899</v>
      </c>
      <c r="B2" s="102" t="s">
        <v>894</v>
      </c>
      <c r="C2" s="102" t="s">
        <v>895</v>
      </c>
      <c r="D2" s="102" t="s">
        <v>892</v>
      </c>
      <c r="E2" s="102" t="s">
        <v>893</v>
      </c>
      <c r="F2" s="111" t="s">
        <v>896</v>
      </c>
      <c r="G2" s="112" t="s">
        <v>898</v>
      </c>
      <c r="H2" s="112" t="s">
        <v>900</v>
      </c>
      <c r="I2" s="184" t="s">
        <v>902</v>
      </c>
      <c r="J2" s="185" t="s">
        <v>901</v>
      </c>
      <c r="K2" s="186" t="s">
        <v>903</v>
      </c>
      <c r="L2" s="184" t="s">
        <v>902</v>
      </c>
      <c r="M2" s="185" t="s">
        <v>901</v>
      </c>
      <c r="N2" s="186" t="s">
        <v>903</v>
      </c>
      <c r="O2" s="184" t="s">
        <v>902</v>
      </c>
      <c r="P2" s="185" t="s">
        <v>901</v>
      </c>
      <c r="Q2" s="186" t="s">
        <v>903</v>
      </c>
      <c r="R2" s="184" t="s">
        <v>902</v>
      </c>
      <c r="S2" s="185" t="s">
        <v>901</v>
      </c>
      <c r="T2" s="186" t="s">
        <v>903</v>
      </c>
      <c r="U2" s="184" t="s">
        <v>902</v>
      </c>
      <c r="V2" s="185" t="s">
        <v>901</v>
      </c>
      <c r="W2" s="186" t="s">
        <v>903</v>
      </c>
      <c r="X2" s="184" t="s">
        <v>902</v>
      </c>
      <c r="Y2" s="185" t="s">
        <v>901</v>
      </c>
      <c r="Z2" s="186" t="s">
        <v>903</v>
      </c>
      <c r="AA2" s="69" t="s">
        <v>904</v>
      </c>
      <c r="AB2" s="69" t="s">
        <v>905</v>
      </c>
    </row>
    <row r="3" spans="1:28" ht="22.5" customHeight="1" x14ac:dyDescent="0.2">
      <c r="A3" s="7" t="s">
        <v>74</v>
      </c>
      <c r="B3" s="8" t="s">
        <v>910</v>
      </c>
      <c r="C3" s="10" t="s">
        <v>75</v>
      </c>
      <c r="D3" s="10" t="s">
        <v>890</v>
      </c>
      <c r="E3" s="23" t="s">
        <v>1021</v>
      </c>
      <c r="F3" s="45"/>
      <c r="G3" s="55"/>
      <c r="H3" s="68"/>
      <c r="I3" s="24"/>
      <c r="J3" s="31" t="s">
        <v>1309</v>
      </c>
      <c r="K3" s="18" t="s">
        <v>1306</v>
      </c>
      <c r="L3" s="24"/>
      <c r="M3" s="31" t="s">
        <v>1309</v>
      </c>
      <c r="N3" s="18" t="s">
        <v>1306</v>
      </c>
      <c r="O3" s="24"/>
      <c r="P3" s="31" t="s">
        <v>1309</v>
      </c>
      <c r="Q3" s="18" t="s">
        <v>1306</v>
      </c>
      <c r="R3" s="24"/>
      <c r="S3" s="31" t="s">
        <v>1309</v>
      </c>
      <c r="T3" s="18" t="s">
        <v>1306</v>
      </c>
      <c r="U3" s="24"/>
      <c r="V3" s="31" t="s">
        <v>1309</v>
      </c>
      <c r="W3" s="18" t="s">
        <v>1306</v>
      </c>
      <c r="X3" s="24"/>
      <c r="Y3" s="31" t="s">
        <v>1309</v>
      </c>
      <c r="Z3" s="18" t="s">
        <v>1306</v>
      </c>
      <c r="AA3" s="19"/>
      <c r="AB3" s="98"/>
    </row>
    <row r="4" spans="1:28" ht="22.5" customHeight="1" x14ac:dyDescent="0.2">
      <c r="A4" s="7" t="s">
        <v>980</v>
      </c>
      <c r="B4" s="8" t="s">
        <v>906</v>
      </c>
      <c r="C4" s="10" t="s">
        <v>2</v>
      </c>
      <c r="D4" s="10" t="s">
        <v>805</v>
      </c>
      <c r="E4" s="23" t="s">
        <v>1022</v>
      </c>
      <c r="F4" s="45"/>
      <c r="G4" s="55"/>
      <c r="H4" s="68"/>
      <c r="I4" s="24"/>
      <c r="J4" s="31" t="s">
        <v>1309</v>
      </c>
      <c r="K4" s="18" t="s">
        <v>1306</v>
      </c>
      <c r="L4" s="24"/>
      <c r="M4" s="31" t="s">
        <v>1309</v>
      </c>
      <c r="N4" s="18" t="s">
        <v>1306</v>
      </c>
      <c r="O4" s="24"/>
      <c r="P4" s="31" t="s">
        <v>1309</v>
      </c>
      <c r="Q4" s="18" t="s">
        <v>1306</v>
      </c>
      <c r="R4" s="24"/>
      <c r="S4" s="31" t="s">
        <v>1309</v>
      </c>
      <c r="T4" s="18" t="s">
        <v>1306</v>
      </c>
      <c r="U4" s="24"/>
      <c r="V4" s="31" t="s">
        <v>1309</v>
      </c>
      <c r="W4" s="18" t="s">
        <v>1306</v>
      </c>
      <c r="X4" s="24"/>
      <c r="Y4" s="31" t="s">
        <v>1309</v>
      </c>
      <c r="Z4" s="18" t="s">
        <v>1306</v>
      </c>
      <c r="AA4" s="19"/>
      <c r="AB4" s="98"/>
    </row>
    <row r="5" spans="1:28" ht="22.5" customHeight="1" x14ac:dyDescent="0.2">
      <c r="A5" s="7" t="s">
        <v>520</v>
      </c>
      <c r="B5" s="8" t="s">
        <v>906</v>
      </c>
      <c r="C5" s="9" t="s">
        <v>521</v>
      </c>
      <c r="D5" s="10" t="s">
        <v>804</v>
      </c>
      <c r="E5" s="20" t="s">
        <v>1023</v>
      </c>
      <c r="F5" s="45"/>
      <c r="G5" s="55"/>
      <c r="H5" s="68"/>
      <c r="I5" s="24"/>
      <c r="J5" s="31" t="s">
        <v>1309</v>
      </c>
      <c r="K5" s="18" t="s">
        <v>1306</v>
      </c>
      <c r="L5" s="24"/>
      <c r="M5" s="31" t="s">
        <v>1309</v>
      </c>
      <c r="N5" s="18" t="s">
        <v>1306</v>
      </c>
      <c r="O5" s="24"/>
      <c r="P5" s="31" t="s">
        <v>1309</v>
      </c>
      <c r="Q5" s="18" t="s">
        <v>1306</v>
      </c>
      <c r="R5" s="24"/>
      <c r="S5" s="31" t="s">
        <v>1309</v>
      </c>
      <c r="T5" s="18" t="s">
        <v>1306</v>
      </c>
      <c r="U5" s="24"/>
      <c r="V5" s="31" t="s">
        <v>1309</v>
      </c>
      <c r="W5" s="18" t="s">
        <v>1306</v>
      </c>
      <c r="X5" s="24"/>
      <c r="Y5" s="31" t="s">
        <v>1309</v>
      </c>
      <c r="Z5" s="18" t="s">
        <v>1306</v>
      </c>
      <c r="AA5" s="19"/>
      <c r="AB5" s="98"/>
    </row>
    <row r="6" spans="1:28" ht="22.5" customHeight="1" x14ac:dyDescent="0.2">
      <c r="A6" s="7" t="s">
        <v>310</v>
      </c>
      <c r="B6" s="8" t="s">
        <v>909</v>
      </c>
      <c r="C6" s="10" t="s">
        <v>311</v>
      </c>
      <c r="D6" s="110" t="s">
        <v>808</v>
      </c>
      <c r="E6" s="20" t="s">
        <v>1024</v>
      </c>
      <c r="F6" s="45"/>
      <c r="G6" s="55"/>
      <c r="H6" s="68"/>
      <c r="I6" s="24"/>
      <c r="J6" s="31" t="s">
        <v>1309</v>
      </c>
      <c r="K6" s="18" t="s">
        <v>1306</v>
      </c>
      <c r="L6" s="24"/>
      <c r="M6" s="31" t="s">
        <v>1309</v>
      </c>
      <c r="N6" s="18" t="s">
        <v>1306</v>
      </c>
      <c r="O6" s="24"/>
      <c r="P6" s="31" t="s">
        <v>1309</v>
      </c>
      <c r="Q6" s="18" t="s">
        <v>1306</v>
      </c>
      <c r="R6" s="24"/>
      <c r="S6" s="31" t="s">
        <v>1309</v>
      </c>
      <c r="T6" s="18" t="s">
        <v>1306</v>
      </c>
      <c r="U6" s="24"/>
      <c r="V6" s="31" t="s">
        <v>1309</v>
      </c>
      <c r="W6" s="18" t="s">
        <v>1306</v>
      </c>
      <c r="X6" s="24"/>
      <c r="Y6" s="31" t="s">
        <v>1309</v>
      </c>
      <c r="Z6" s="18" t="s">
        <v>1306</v>
      </c>
      <c r="AA6" s="19"/>
      <c r="AB6" s="98"/>
    </row>
    <row r="7" spans="1:28" ht="22.5" customHeight="1" x14ac:dyDescent="0.2">
      <c r="A7" s="7" t="s">
        <v>24</v>
      </c>
      <c r="B7" s="8" t="s">
        <v>906</v>
      </c>
      <c r="C7" s="10" t="s">
        <v>25</v>
      </c>
      <c r="D7" s="10" t="s">
        <v>821</v>
      </c>
      <c r="E7" s="23" t="s">
        <v>1025</v>
      </c>
      <c r="F7" s="45"/>
      <c r="G7" s="55"/>
      <c r="H7" s="68"/>
      <c r="I7" s="24"/>
      <c r="J7" s="31" t="s">
        <v>1309</v>
      </c>
      <c r="K7" s="18" t="s">
        <v>1306</v>
      </c>
      <c r="L7" s="24"/>
      <c r="M7" s="31" t="s">
        <v>1309</v>
      </c>
      <c r="N7" s="18" t="s">
        <v>1306</v>
      </c>
      <c r="O7" s="24"/>
      <c r="P7" s="31" t="s">
        <v>1309</v>
      </c>
      <c r="Q7" s="18" t="s">
        <v>1306</v>
      </c>
      <c r="R7" s="24"/>
      <c r="S7" s="31" t="s">
        <v>1309</v>
      </c>
      <c r="T7" s="18" t="s">
        <v>1306</v>
      </c>
      <c r="U7" s="24"/>
      <c r="V7" s="31" t="s">
        <v>1309</v>
      </c>
      <c r="W7" s="18" t="s">
        <v>1306</v>
      </c>
      <c r="X7" s="24"/>
      <c r="Y7" s="31" t="s">
        <v>1309</v>
      </c>
      <c r="Z7" s="18" t="s">
        <v>1306</v>
      </c>
      <c r="AA7" s="19"/>
      <c r="AB7" s="98"/>
    </row>
  </sheetData>
  <sheetProtection algorithmName="SHA-512" hashValue="ryViqLfulzxBUQL0zP+Yz9ajIHsH4kl8itwPd0LXacMOpCFfQz1zBtnJkMQmBQv9VaCyUKqFFwnonE+RyeAH8w==" saltValue="o9HXTMa17lHPHQzOXPzsEg==" spinCount="100000" sheet="1" selectLockedCells="1" selectUnlockedCells="1"/>
  <autoFilter ref="A2:D7" xr:uid="{00000000-0009-0000-0000-000005000000}"/>
  <mergeCells count="6">
    <mergeCell ref="X1:Z1"/>
    <mergeCell ref="I1:K1"/>
    <mergeCell ref="L1:N1"/>
    <mergeCell ref="O1:Q1"/>
    <mergeCell ref="R1:T1"/>
    <mergeCell ref="U1:W1"/>
  </mergeCells>
  <conditionalFormatting sqref="I8:AA1048576 I1:AA2 K3:K7 N3:N7 Q3:Q7 T3:T7 W3:W7 Z3:AA7">
    <cfRule type="cellIs" dxfId="785" priority="818" operator="equal">
      <formula>"NÃO SE APLICA"</formula>
    </cfRule>
  </conditionalFormatting>
  <conditionalFormatting sqref="I2:AA2 I3:I7 K3:L7 N3:O7 Q3:R7 T3:U7 W3:X7 Z3:AA7">
    <cfRule type="containsBlanks" dxfId="784" priority="99">
      <formula>LEN(TRIM(I2))=0</formula>
    </cfRule>
  </conditionalFormatting>
  <conditionalFormatting sqref="J3:J7">
    <cfRule type="cellIs" dxfId="783" priority="98" operator="equal">
      <formula>"NÃO SE APLICA"</formula>
    </cfRule>
  </conditionalFormatting>
  <conditionalFormatting sqref="J3:J7">
    <cfRule type="cellIs" dxfId="782" priority="92" operator="equal">
      <formula>"REPROGRAMAÇÃO DE SALDOS"</formula>
    </cfRule>
    <cfRule type="cellIs" dxfId="781" priority="93" operator="equal">
      <formula>43373</formula>
    </cfRule>
    <cfRule type="cellIs" dxfId="780" priority="94" operator="equal">
      <formula>"SALDO REPROGRAMADO"</formula>
    </cfRule>
    <cfRule type="cellIs" dxfId="779" priority="95" operator="equal">
      <formula>"REPROGRAMAÇÃO DE SALDOS"</formula>
    </cfRule>
    <cfRule type="cellIs" dxfId="778" priority="96" operator="equal">
      <formula>"NÃO POSSUI"</formula>
    </cfRule>
    <cfRule type="cellIs" dxfId="777" priority="97" operator="equal">
      <formula>"NÃO SE APLICA"</formula>
    </cfRule>
  </conditionalFormatting>
  <conditionalFormatting sqref="J3:J7">
    <cfRule type="containsBlanks" dxfId="776" priority="91">
      <formula>LEN(TRIM(J3))=0</formula>
    </cfRule>
  </conditionalFormatting>
  <conditionalFormatting sqref="J3:J7">
    <cfRule type="cellIs" dxfId="775" priority="90" operator="equal">
      <formula>"REPROGRAMAÇÃO DE SALDOS"</formula>
    </cfRule>
  </conditionalFormatting>
  <conditionalFormatting sqref="J3:J7">
    <cfRule type="cellIs" dxfId="774" priority="87" operator="equal">
      <formula>"NÃO POSSUI"</formula>
    </cfRule>
    <cfRule type="cellIs" dxfId="773" priority="88" operator="equal">
      <formula>"REPROGRAMAÇÃO DE SALDOS"</formula>
    </cfRule>
    <cfRule type="cellIs" dxfId="772" priority="89" operator="equal">
      <formula>"NÃO SE APLICA"</formula>
    </cfRule>
  </conditionalFormatting>
  <conditionalFormatting sqref="M3:M7">
    <cfRule type="cellIs" dxfId="771" priority="86" operator="equal">
      <formula>"NÃO SE APLICA"</formula>
    </cfRule>
  </conditionalFormatting>
  <conditionalFormatting sqref="M3:M7">
    <cfRule type="cellIs" dxfId="770" priority="80" operator="equal">
      <formula>"REPROGRAMAÇÃO DE SALDOS"</formula>
    </cfRule>
    <cfRule type="cellIs" dxfId="769" priority="81" operator="equal">
      <formula>43373</formula>
    </cfRule>
    <cfRule type="cellIs" dxfId="768" priority="82" operator="equal">
      <formula>"SALDO REPROGRAMADO"</formula>
    </cfRule>
    <cfRule type="cellIs" dxfId="767" priority="83" operator="equal">
      <formula>"REPROGRAMAÇÃO DE SALDOS"</formula>
    </cfRule>
    <cfRule type="cellIs" dxfId="766" priority="84" operator="equal">
      <formula>"NÃO POSSUI"</formula>
    </cfRule>
    <cfRule type="cellIs" dxfId="765" priority="85" operator="equal">
      <formula>"NÃO SE APLICA"</formula>
    </cfRule>
  </conditionalFormatting>
  <conditionalFormatting sqref="M3:M7">
    <cfRule type="containsBlanks" dxfId="764" priority="79">
      <formula>LEN(TRIM(M3))=0</formula>
    </cfRule>
  </conditionalFormatting>
  <conditionalFormatting sqref="M3:M7">
    <cfRule type="cellIs" dxfId="763" priority="78" operator="equal">
      <formula>"REPROGRAMAÇÃO DE SALDOS"</formula>
    </cfRule>
  </conditionalFormatting>
  <conditionalFormatting sqref="M3:M7">
    <cfRule type="cellIs" dxfId="762" priority="75" operator="equal">
      <formula>"NÃO POSSUI"</formula>
    </cfRule>
    <cfRule type="cellIs" dxfId="761" priority="76" operator="equal">
      <formula>"REPROGRAMAÇÃO DE SALDOS"</formula>
    </cfRule>
    <cfRule type="cellIs" dxfId="760" priority="77" operator="equal">
      <formula>"NÃO SE APLICA"</formula>
    </cfRule>
  </conditionalFormatting>
  <conditionalFormatting sqref="P3:P7">
    <cfRule type="cellIs" dxfId="759" priority="74" operator="equal">
      <formula>"NÃO SE APLICA"</formula>
    </cfRule>
  </conditionalFormatting>
  <conditionalFormatting sqref="P3:P7">
    <cfRule type="cellIs" dxfId="758" priority="68" operator="equal">
      <formula>"REPROGRAMAÇÃO DE SALDOS"</formula>
    </cfRule>
    <cfRule type="cellIs" dxfId="757" priority="69" operator="equal">
      <formula>43373</formula>
    </cfRule>
    <cfRule type="cellIs" dxfId="756" priority="70" operator="equal">
      <formula>"SALDO REPROGRAMADO"</formula>
    </cfRule>
    <cfRule type="cellIs" dxfId="755" priority="71" operator="equal">
      <formula>"REPROGRAMAÇÃO DE SALDOS"</formula>
    </cfRule>
    <cfRule type="cellIs" dxfId="754" priority="72" operator="equal">
      <formula>"NÃO POSSUI"</formula>
    </cfRule>
    <cfRule type="cellIs" dxfId="753" priority="73" operator="equal">
      <formula>"NÃO SE APLICA"</formula>
    </cfRule>
  </conditionalFormatting>
  <conditionalFormatting sqref="P3:P7">
    <cfRule type="containsBlanks" dxfId="752" priority="67">
      <formula>LEN(TRIM(P3))=0</formula>
    </cfRule>
  </conditionalFormatting>
  <conditionalFormatting sqref="P3:P7">
    <cfRule type="cellIs" dxfId="751" priority="66" operator="equal">
      <formula>"REPROGRAMAÇÃO DE SALDOS"</formula>
    </cfRule>
  </conditionalFormatting>
  <conditionalFormatting sqref="P3:P7">
    <cfRule type="cellIs" dxfId="750" priority="63" operator="equal">
      <formula>"NÃO POSSUI"</formula>
    </cfRule>
    <cfRule type="cellIs" dxfId="749" priority="64" operator="equal">
      <formula>"REPROGRAMAÇÃO DE SALDOS"</formula>
    </cfRule>
    <cfRule type="cellIs" dxfId="748" priority="65" operator="equal">
      <formula>"NÃO SE APLICA"</formula>
    </cfRule>
  </conditionalFormatting>
  <conditionalFormatting sqref="S3:S7">
    <cfRule type="cellIs" dxfId="747" priority="62" operator="equal">
      <formula>"NÃO SE APLICA"</formula>
    </cfRule>
  </conditionalFormatting>
  <conditionalFormatting sqref="S3:S7">
    <cfRule type="cellIs" dxfId="746" priority="56" operator="equal">
      <formula>"REPROGRAMAÇÃO DE SALDOS"</formula>
    </cfRule>
    <cfRule type="cellIs" dxfId="745" priority="57" operator="equal">
      <formula>43373</formula>
    </cfRule>
    <cfRule type="cellIs" dxfId="744" priority="58" operator="equal">
      <formula>"SALDO REPROGRAMADO"</formula>
    </cfRule>
    <cfRule type="cellIs" dxfId="743" priority="59" operator="equal">
      <formula>"REPROGRAMAÇÃO DE SALDOS"</formula>
    </cfRule>
    <cfRule type="cellIs" dxfId="742" priority="60" operator="equal">
      <formula>"NÃO POSSUI"</formula>
    </cfRule>
    <cfRule type="cellIs" dxfId="741" priority="61" operator="equal">
      <formula>"NÃO SE APLICA"</formula>
    </cfRule>
  </conditionalFormatting>
  <conditionalFormatting sqref="S3:S7">
    <cfRule type="containsBlanks" dxfId="740" priority="55">
      <formula>LEN(TRIM(S3))=0</formula>
    </cfRule>
  </conditionalFormatting>
  <conditionalFormatting sqref="S3:S7">
    <cfRule type="cellIs" dxfId="739" priority="54" operator="equal">
      <formula>"REPROGRAMAÇÃO DE SALDOS"</formula>
    </cfRule>
  </conditionalFormatting>
  <conditionalFormatting sqref="S3:S7">
    <cfRule type="cellIs" dxfId="738" priority="51" operator="equal">
      <formula>"NÃO POSSUI"</formula>
    </cfRule>
    <cfRule type="cellIs" dxfId="737" priority="52" operator="equal">
      <formula>"REPROGRAMAÇÃO DE SALDOS"</formula>
    </cfRule>
    <cfRule type="cellIs" dxfId="736" priority="53" operator="equal">
      <formula>"NÃO SE APLICA"</formula>
    </cfRule>
  </conditionalFormatting>
  <conditionalFormatting sqref="V3:V7">
    <cfRule type="cellIs" dxfId="735" priority="50" operator="equal">
      <formula>"NÃO SE APLICA"</formula>
    </cfRule>
  </conditionalFormatting>
  <conditionalFormatting sqref="V3:V7">
    <cfRule type="cellIs" dxfId="734" priority="44" operator="equal">
      <formula>"REPROGRAMAÇÃO DE SALDOS"</formula>
    </cfRule>
    <cfRule type="cellIs" dxfId="733" priority="45" operator="equal">
      <formula>43373</formula>
    </cfRule>
    <cfRule type="cellIs" dxfId="732" priority="46" operator="equal">
      <formula>"SALDO REPROGRAMADO"</formula>
    </cfRule>
    <cfRule type="cellIs" dxfId="731" priority="47" operator="equal">
      <formula>"REPROGRAMAÇÃO DE SALDOS"</formula>
    </cfRule>
    <cfRule type="cellIs" dxfId="730" priority="48" operator="equal">
      <formula>"NÃO POSSUI"</formula>
    </cfRule>
    <cfRule type="cellIs" dxfId="729" priority="49" operator="equal">
      <formula>"NÃO SE APLICA"</formula>
    </cfRule>
  </conditionalFormatting>
  <conditionalFormatting sqref="V3:V7">
    <cfRule type="containsBlanks" dxfId="728" priority="43">
      <formula>LEN(TRIM(V3))=0</formula>
    </cfRule>
  </conditionalFormatting>
  <conditionalFormatting sqref="V3:V7">
    <cfRule type="cellIs" dxfId="727" priority="42" operator="equal">
      <formula>"REPROGRAMAÇÃO DE SALDOS"</formula>
    </cfRule>
  </conditionalFormatting>
  <conditionalFormatting sqref="V3:V7">
    <cfRule type="cellIs" dxfId="726" priority="39" operator="equal">
      <formula>"NÃO POSSUI"</formula>
    </cfRule>
    <cfRule type="cellIs" dxfId="725" priority="40" operator="equal">
      <formula>"REPROGRAMAÇÃO DE SALDOS"</formula>
    </cfRule>
    <cfRule type="cellIs" dxfId="724" priority="41" operator="equal">
      <formula>"NÃO SE APLICA"</formula>
    </cfRule>
  </conditionalFormatting>
  <conditionalFormatting sqref="Y3:Y7">
    <cfRule type="cellIs" dxfId="723" priority="38" operator="equal">
      <formula>"NÃO SE APLICA"</formula>
    </cfRule>
  </conditionalFormatting>
  <conditionalFormatting sqref="Y3:Y7">
    <cfRule type="cellIs" dxfId="722" priority="32" operator="equal">
      <formula>"REPROGRAMAÇÃO DE SALDOS"</formula>
    </cfRule>
    <cfRule type="cellIs" dxfId="721" priority="33" operator="equal">
      <formula>43373</formula>
    </cfRule>
    <cfRule type="cellIs" dxfId="720" priority="34" operator="equal">
      <formula>"SALDO REPROGRAMADO"</formula>
    </cfRule>
    <cfRule type="cellIs" dxfId="719" priority="35" operator="equal">
      <formula>"REPROGRAMAÇÃO DE SALDOS"</formula>
    </cfRule>
    <cfRule type="cellIs" dxfId="718" priority="36" operator="equal">
      <formula>"NÃO POSSUI"</formula>
    </cfRule>
    <cfRule type="cellIs" dxfId="717" priority="37" operator="equal">
      <formula>"NÃO SE APLICA"</formula>
    </cfRule>
  </conditionalFormatting>
  <conditionalFormatting sqref="Y3:Y7">
    <cfRule type="containsBlanks" dxfId="716" priority="31">
      <formula>LEN(TRIM(Y3))=0</formula>
    </cfRule>
  </conditionalFormatting>
  <conditionalFormatting sqref="Y3:Y7">
    <cfRule type="cellIs" dxfId="715" priority="30" operator="equal">
      <formula>"REPROGRAMAÇÃO DE SALDOS"</formula>
    </cfRule>
  </conditionalFormatting>
  <conditionalFormatting sqref="Y3:Y7">
    <cfRule type="cellIs" dxfId="714" priority="27" operator="equal">
      <formula>"NÃO POSSUI"</formula>
    </cfRule>
    <cfRule type="cellIs" dxfId="713" priority="28" operator="equal">
      <formula>"REPROGRAMAÇÃO DE SALDOS"</formula>
    </cfRule>
    <cfRule type="cellIs" dxfId="712" priority="29" operator="equal">
      <formula>"NÃO SE APLICA"</formula>
    </cfRule>
  </conditionalFormatting>
  <conditionalFormatting sqref="F3">
    <cfRule type="cellIs" dxfId="711" priority="26" operator="equal">
      <formula>"NÃO POSSUI"</formula>
    </cfRule>
  </conditionalFormatting>
  <conditionalFormatting sqref="F3">
    <cfRule type="cellIs" dxfId="710" priority="25" operator="equal">
      <formula>"REPROGRAMAÇÃO DE SALDOS"</formula>
    </cfRule>
  </conditionalFormatting>
  <conditionalFormatting sqref="F3">
    <cfRule type="cellIs" dxfId="709" priority="24" operator="equal">
      <formula>"NÃO SE APLICA"</formula>
    </cfRule>
  </conditionalFormatting>
  <conditionalFormatting sqref="F3">
    <cfRule type="containsBlanks" dxfId="708" priority="23">
      <formula>LEN(TRIM(F3))=0</formula>
    </cfRule>
  </conditionalFormatting>
  <conditionalFormatting sqref="F3">
    <cfRule type="cellIs" dxfId="707" priority="22" operator="equal">
      <formula>"REPROGRAMAÇÃO DE SALDOS"</formula>
    </cfRule>
  </conditionalFormatting>
  <conditionalFormatting sqref="G3">
    <cfRule type="containsBlanks" dxfId="706" priority="18">
      <formula>LEN(TRIM(G3))=0</formula>
    </cfRule>
    <cfRule type="cellIs" dxfId="705" priority="19" operator="equal">
      <formula>"REPROGRAMAÇÃO DE SALDOS"</formula>
    </cfRule>
    <cfRule type="cellIs" dxfId="704" priority="20" operator="equal">
      <formula>"NÃO POSSUI"</formula>
    </cfRule>
    <cfRule type="cellIs" dxfId="703" priority="21" operator="equal">
      <formula>"NÃO SE APLICA"</formula>
    </cfRule>
  </conditionalFormatting>
  <conditionalFormatting sqref="H3">
    <cfRule type="containsBlanks" dxfId="702" priority="14">
      <formula>LEN(TRIM(H3))=0</formula>
    </cfRule>
    <cfRule type="cellIs" dxfId="701" priority="15" operator="equal">
      <formula>"REPROGRAMAÇÃO DE SALDOS"</formula>
    </cfRule>
    <cfRule type="cellIs" dxfId="700" priority="16" operator="equal">
      <formula>"NÃO POSSUI"</formula>
    </cfRule>
    <cfRule type="cellIs" dxfId="699" priority="17" operator="equal">
      <formula>"NÃO SE APLICA"</formula>
    </cfRule>
  </conditionalFormatting>
  <conditionalFormatting sqref="F4:F7">
    <cfRule type="cellIs" dxfId="698" priority="13" operator="equal">
      <formula>"NÃO POSSUI"</formula>
    </cfRule>
  </conditionalFormatting>
  <conditionalFormatting sqref="F4:F7">
    <cfRule type="cellIs" dxfId="697" priority="12" operator="equal">
      <formula>"REPROGRAMAÇÃO DE SALDOS"</formula>
    </cfRule>
  </conditionalFormatting>
  <conditionalFormatting sqref="F4:F7">
    <cfRule type="cellIs" dxfId="696" priority="11" operator="equal">
      <formula>"NÃO SE APLICA"</formula>
    </cfRule>
  </conditionalFormatting>
  <conditionalFormatting sqref="F4:F7">
    <cfRule type="containsBlanks" dxfId="695" priority="10">
      <formula>LEN(TRIM(F4))=0</formula>
    </cfRule>
  </conditionalFormatting>
  <conditionalFormatting sqref="F4:F7">
    <cfRule type="cellIs" dxfId="694" priority="9" operator="equal">
      <formula>"REPROGRAMAÇÃO DE SALDOS"</formula>
    </cfRule>
  </conditionalFormatting>
  <conditionalFormatting sqref="G4:G7">
    <cfRule type="containsBlanks" dxfId="693" priority="5">
      <formula>LEN(TRIM(G4))=0</formula>
    </cfRule>
    <cfRule type="cellIs" dxfId="692" priority="6" operator="equal">
      <formula>"REPROGRAMAÇÃO DE SALDOS"</formula>
    </cfRule>
    <cfRule type="cellIs" dxfId="691" priority="7" operator="equal">
      <formula>"NÃO POSSUI"</formula>
    </cfRule>
    <cfRule type="cellIs" dxfId="690" priority="8" operator="equal">
      <formula>"NÃO SE APLICA"</formula>
    </cfRule>
  </conditionalFormatting>
  <conditionalFormatting sqref="H4:H7">
    <cfRule type="containsBlanks" dxfId="689" priority="1">
      <formula>LEN(TRIM(H4))=0</formula>
    </cfRule>
    <cfRule type="cellIs" dxfId="688" priority="2" operator="equal">
      <formula>"REPROGRAMAÇÃO DE SALDOS"</formula>
    </cfRule>
    <cfRule type="cellIs" dxfId="687" priority="3" operator="equal">
      <formula>"NÃO POSSUI"</formula>
    </cfRule>
    <cfRule type="cellIs" dxfId="686" priority="4" operator="equal">
      <formula>"NÃO SE APLICA"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29"/>
  <dimension ref="A1:BH3"/>
  <sheetViews>
    <sheetView zoomScaleNormal="10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AB3" sqref="AB3"/>
    </sheetView>
  </sheetViews>
  <sheetFormatPr defaultColWidth="0" defaultRowHeight="12.95" customHeight="1" x14ac:dyDescent="0.25"/>
  <cols>
    <col min="1" max="1" width="16.7109375" style="1" customWidth="1"/>
    <col min="2" max="2" width="23.28515625" style="1" bestFit="1" customWidth="1"/>
    <col min="3" max="3" width="15" style="1" bestFit="1" customWidth="1"/>
    <col min="4" max="4" width="10.7109375" style="1" customWidth="1"/>
    <col min="5" max="5" width="26.5703125" style="1" bestFit="1" customWidth="1"/>
    <col min="6" max="6" width="10.7109375" style="35" customWidth="1"/>
    <col min="7" max="9" width="10.7109375" style="28" customWidth="1"/>
    <col min="10" max="10" width="10.7109375" style="77" customWidth="1"/>
    <col min="11" max="11" width="10.7109375" style="4" customWidth="1"/>
    <col min="12" max="12" width="10.7109375" style="28" customWidth="1"/>
    <col min="13" max="13" width="10.7109375" style="77" customWidth="1"/>
    <col min="14" max="14" width="10.7109375" style="4" customWidth="1"/>
    <col min="15" max="15" width="10.7109375" style="28" customWidth="1"/>
    <col min="16" max="16" width="10.7109375" style="77" customWidth="1"/>
    <col min="17" max="17" width="10.7109375" style="4" customWidth="1"/>
    <col min="18" max="18" width="10.7109375" style="28" customWidth="1"/>
    <col min="19" max="19" width="10.7109375" style="77" customWidth="1"/>
    <col min="20" max="20" width="10.7109375" style="3" customWidth="1"/>
    <col min="21" max="21" width="10.7109375" style="28" customWidth="1"/>
    <col min="22" max="22" width="10.7109375" style="77" customWidth="1"/>
    <col min="23" max="23" width="10.7109375" style="4" customWidth="1"/>
    <col min="24" max="24" width="10.7109375" style="28" customWidth="1"/>
    <col min="25" max="25" width="10.7109375" style="77" customWidth="1"/>
    <col min="26" max="26" width="10.7109375" style="3" customWidth="1"/>
    <col min="27" max="27" width="10.7109375" style="28" customWidth="1"/>
    <col min="28" max="28" width="10.7109375" style="77" customWidth="1"/>
    <col min="29" max="29" width="10.7109375" style="78" customWidth="1"/>
    <col min="30" max="30" width="10.7109375" style="28" customWidth="1"/>
    <col min="31" max="31" width="10.7109375" style="77" customWidth="1"/>
    <col min="32" max="32" width="10.7109375" style="3" customWidth="1"/>
    <col min="33" max="33" width="10.7109375" style="28" customWidth="1"/>
    <col min="34" max="34" width="10.7109375" style="77" customWidth="1"/>
    <col min="35" max="35" width="10.7109375" style="3" customWidth="1"/>
    <col min="36" max="36" width="10.7109375" style="28" customWidth="1"/>
    <col min="37" max="37" width="10.7109375" style="77" customWidth="1"/>
    <col min="38" max="38" width="10.7109375" style="3" customWidth="1"/>
    <col min="39" max="39" width="10.7109375" style="6" customWidth="1"/>
    <col min="40" max="40" width="10.7109375" style="32" customWidth="1"/>
    <col min="41" max="41" width="10.7109375" style="4" customWidth="1"/>
    <col min="42" max="42" width="10.7109375" style="6" customWidth="1"/>
    <col min="43" max="43" width="10.7109375" style="32" customWidth="1"/>
    <col min="44" max="44" width="10.7109375" style="3" customWidth="1"/>
    <col min="45" max="46" width="10.7109375" style="28" customWidth="1"/>
    <col min="47" max="60" width="0" style="1" hidden="1" customWidth="1"/>
    <col min="61" max="16384" width="9.140625" style="1" hidden="1"/>
  </cols>
  <sheetData>
    <row r="1" spans="1:46" s="5" customFormat="1" ht="12.95" customHeight="1" x14ac:dyDescent="0.25">
      <c r="A1" s="99" t="s">
        <v>955</v>
      </c>
      <c r="B1" s="100"/>
      <c r="C1" s="100"/>
      <c r="D1" s="100"/>
      <c r="E1" s="100"/>
      <c r="F1" s="100"/>
      <c r="G1" s="100"/>
      <c r="H1" s="101"/>
      <c r="I1" s="216" t="s">
        <v>634</v>
      </c>
      <c r="J1" s="216"/>
      <c r="K1" s="216"/>
      <c r="L1" s="216" t="s">
        <v>635</v>
      </c>
      <c r="M1" s="216"/>
      <c r="N1" s="216"/>
      <c r="O1" s="216" t="s">
        <v>636</v>
      </c>
      <c r="P1" s="216"/>
      <c r="Q1" s="216"/>
      <c r="R1" s="216" t="s">
        <v>637</v>
      </c>
      <c r="S1" s="217"/>
      <c r="T1" s="216"/>
      <c r="U1" s="216" t="s">
        <v>638</v>
      </c>
      <c r="V1" s="217"/>
      <c r="W1" s="216"/>
      <c r="X1" s="216" t="s">
        <v>639</v>
      </c>
      <c r="Y1" s="217"/>
      <c r="Z1" s="216"/>
      <c r="AA1" s="216" t="s">
        <v>645</v>
      </c>
      <c r="AB1" s="217"/>
      <c r="AC1" s="216"/>
      <c r="AD1" s="216" t="s">
        <v>646</v>
      </c>
      <c r="AE1" s="217"/>
      <c r="AF1" s="216"/>
      <c r="AG1" s="216" t="s">
        <v>647</v>
      </c>
      <c r="AH1" s="217"/>
      <c r="AI1" s="216"/>
      <c r="AJ1" s="216" t="s">
        <v>648</v>
      </c>
      <c r="AK1" s="217"/>
      <c r="AL1" s="216"/>
      <c r="AM1" s="216" t="s">
        <v>658</v>
      </c>
      <c r="AN1" s="217"/>
      <c r="AO1" s="216"/>
      <c r="AP1" s="216" t="s">
        <v>659</v>
      </c>
      <c r="AQ1" s="217"/>
      <c r="AR1" s="216"/>
      <c r="AS1" s="187"/>
      <c r="AT1" s="188"/>
    </row>
    <row r="2" spans="1:46" s="71" customFormat="1" ht="22.5" x14ac:dyDescent="0.25">
      <c r="A2" s="102" t="s">
        <v>899</v>
      </c>
      <c r="B2" s="102" t="s">
        <v>894</v>
      </c>
      <c r="C2" s="102" t="s">
        <v>895</v>
      </c>
      <c r="D2" s="102" t="s">
        <v>892</v>
      </c>
      <c r="E2" s="102" t="s">
        <v>893</v>
      </c>
      <c r="F2" s="111" t="s">
        <v>896</v>
      </c>
      <c r="G2" s="112" t="s">
        <v>898</v>
      </c>
      <c r="H2" s="112" t="s">
        <v>900</v>
      </c>
      <c r="I2" s="184" t="s">
        <v>902</v>
      </c>
      <c r="J2" s="185" t="s">
        <v>901</v>
      </c>
      <c r="K2" s="186" t="s">
        <v>903</v>
      </c>
      <c r="L2" s="184" t="s">
        <v>902</v>
      </c>
      <c r="M2" s="185" t="s">
        <v>901</v>
      </c>
      <c r="N2" s="186" t="s">
        <v>903</v>
      </c>
      <c r="O2" s="184" t="s">
        <v>902</v>
      </c>
      <c r="P2" s="185" t="s">
        <v>901</v>
      </c>
      <c r="Q2" s="186" t="s">
        <v>903</v>
      </c>
      <c r="R2" s="184" t="s">
        <v>902</v>
      </c>
      <c r="S2" s="185" t="s">
        <v>901</v>
      </c>
      <c r="T2" s="186" t="s">
        <v>903</v>
      </c>
      <c r="U2" s="184" t="s">
        <v>902</v>
      </c>
      <c r="V2" s="185" t="s">
        <v>901</v>
      </c>
      <c r="W2" s="186" t="s">
        <v>903</v>
      </c>
      <c r="X2" s="184" t="s">
        <v>902</v>
      </c>
      <c r="Y2" s="185" t="s">
        <v>901</v>
      </c>
      <c r="Z2" s="186" t="s">
        <v>903</v>
      </c>
      <c r="AA2" s="184" t="s">
        <v>902</v>
      </c>
      <c r="AB2" s="185" t="s">
        <v>901</v>
      </c>
      <c r="AC2" s="186" t="s">
        <v>903</v>
      </c>
      <c r="AD2" s="184" t="s">
        <v>902</v>
      </c>
      <c r="AE2" s="185" t="s">
        <v>901</v>
      </c>
      <c r="AF2" s="186" t="s">
        <v>903</v>
      </c>
      <c r="AG2" s="184" t="s">
        <v>902</v>
      </c>
      <c r="AH2" s="185" t="s">
        <v>901</v>
      </c>
      <c r="AI2" s="186" t="s">
        <v>903</v>
      </c>
      <c r="AJ2" s="184" t="s">
        <v>902</v>
      </c>
      <c r="AK2" s="185" t="s">
        <v>901</v>
      </c>
      <c r="AL2" s="186" t="s">
        <v>903</v>
      </c>
      <c r="AM2" s="184" t="s">
        <v>902</v>
      </c>
      <c r="AN2" s="185" t="s">
        <v>901</v>
      </c>
      <c r="AO2" s="186" t="s">
        <v>903</v>
      </c>
      <c r="AP2" s="184" t="s">
        <v>902</v>
      </c>
      <c r="AQ2" s="185" t="s">
        <v>901</v>
      </c>
      <c r="AR2" s="186" t="s">
        <v>903</v>
      </c>
      <c r="AS2" s="69" t="s">
        <v>904</v>
      </c>
      <c r="AT2" s="69" t="s">
        <v>905</v>
      </c>
    </row>
    <row r="3" spans="1:46" s="66" customFormat="1" ht="35.25" customHeight="1" x14ac:dyDescent="0.25">
      <c r="A3" s="7" t="s">
        <v>1007</v>
      </c>
      <c r="B3" s="8" t="s">
        <v>907</v>
      </c>
      <c r="C3" s="10" t="s">
        <v>208</v>
      </c>
      <c r="D3" s="121" t="s">
        <v>890</v>
      </c>
      <c r="E3" s="24" t="s">
        <v>946</v>
      </c>
      <c r="F3" s="25"/>
      <c r="G3" s="27"/>
      <c r="H3" s="98"/>
      <c r="I3" s="19"/>
      <c r="J3" s="31" t="s">
        <v>1309</v>
      </c>
      <c r="K3" s="18" t="s">
        <v>1306</v>
      </c>
      <c r="L3" s="19"/>
      <c r="M3" s="31" t="s">
        <v>1309</v>
      </c>
      <c r="N3" s="18" t="s">
        <v>1306</v>
      </c>
      <c r="O3" s="19"/>
      <c r="P3" s="31" t="s">
        <v>1309</v>
      </c>
      <c r="Q3" s="18" t="s">
        <v>1306</v>
      </c>
      <c r="R3" s="19"/>
      <c r="S3" s="31" t="s">
        <v>1309</v>
      </c>
      <c r="T3" s="18" t="s">
        <v>1306</v>
      </c>
      <c r="U3" s="19"/>
      <c r="V3" s="31" t="s">
        <v>1309</v>
      </c>
      <c r="W3" s="18" t="s">
        <v>1306</v>
      </c>
      <c r="X3" s="19"/>
      <c r="Y3" s="31" t="s">
        <v>1309</v>
      </c>
      <c r="Z3" s="18" t="s">
        <v>1306</v>
      </c>
      <c r="AA3" s="19"/>
      <c r="AB3" s="31" t="s">
        <v>1309</v>
      </c>
      <c r="AC3" s="18" t="s">
        <v>1306</v>
      </c>
      <c r="AD3" s="19"/>
      <c r="AE3" s="31" t="s">
        <v>1309</v>
      </c>
      <c r="AF3" s="18" t="s">
        <v>1306</v>
      </c>
      <c r="AG3" s="19"/>
      <c r="AH3" s="31" t="s">
        <v>1309</v>
      </c>
      <c r="AI3" s="18" t="s">
        <v>1306</v>
      </c>
      <c r="AJ3" s="19"/>
      <c r="AK3" s="31" t="s">
        <v>1309</v>
      </c>
      <c r="AL3" s="18" t="s">
        <v>1306</v>
      </c>
      <c r="AM3" s="19"/>
      <c r="AN3" s="31" t="s">
        <v>1309</v>
      </c>
      <c r="AO3" s="18" t="s">
        <v>1306</v>
      </c>
      <c r="AP3" s="19"/>
      <c r="AQ3" s="31" t="s">
        <v>1309</v>
      </c>
      <c r="AR3" s="18" t="s">
        <v>1306</v>
      </c>
      <c r="AS3" s="19"/>
      <c r="AT3" s="98"/>
    </row>
  </sheetData>
  <sheetProtection algorithmName="SHA-512" hashValue="sRJXSMCRkAue+M7SRwLhQ/t7XN1joN2vmj5/x4Oz0fU/vhtLIISWJHTAKyiCZn1Y6lro4VI7ozuDFNGE5FUdgA==" saltValue="vdcoztCoB1y0FiRaqclT8A==" spinCount="100000" sheet="1" selectLockedCells="1" selectUnlockedCells="1"/>
  <mergeCells count="12">
    <mergeCell ref="AP1:AR1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</mergeCells>
  <conditionalFormatting sqref="AQ1:AQ2 AQ4:AQ1048576">
    <cfRule type="cellIs" dxfId="685" priority="871" operator="equal">
      <formula>"SALDO REPROGRAMADO"</formula>
    </cfRule>
    <cfRule type="cellIs" dxfId="684" priority="872" operator="equal">
      <formula>"REPROGRAMAÇÃO DE SALDOS"</formula>
    </cfRule>
    <cfRule type="cellIs" dxfId="683" priority="873" operator="equal">
      <formula>"NÃO SE APLICA"</formula>
    </cfRule>
  </conditionalFormatting>
  <conditionalFormatting sqref="I4:AS1048576 I1:AS2 I3 R3 L3 U3 X3 AA3 AD3 AG3 AJ3 AM3 AP3 AS3">
    <cfRule type="cellIs" dxfId="682" priority="870" operator="equal">
      <formula>"NÃO SE APLICA"</formula>
    </cfRule>
  </conditionalFormatting>
  <conditionalFormatting sqref="AN4:AN1048576 AK4:AK1048576 AH4:AH1048576">
    <cfRule type="cellIs" dxfId="681" priority="869" operator="equal">
      <formula>"NÃO SE APLICA"</formula>
    </cfRule>
  </conditionalFormatting>
  <conditionalFormatting sqref="O3">
    <cfRule type="cellIs" dxfId="680" priority="151" operator="equal">
      <formula>"NÃO SE APLICA"</formula>
    </cfRule>
  </conditionalFormatting>
  <conditionalFormatting sqref="E2:AT2 E3:I3 L3 O3 R3 U3 X3 AA3 AD3 AG3 AJ3 AM3 AP3 AS3:AT3">
    <cfRule type="containsBlanks" dxfId="679" priority="150">
      <formula>LEN(TRIM(E2))=0</formula>
    </cfRule>
  </conditionalFormatting>
  <conditionalFormatting sqref="K3">
    <cfRule type="cellIs" dxfId="678" priority="148" operator="equal">
      <formula>"NÃO SE APLICA"</formula>
    </cfRule>
  </conditionalFormatting>
  <conditionalFormatting sqref="K3">
    <cfRule type="containsBlanks" dxfId="677" priority="147">
      <formula>LEN(TRIM(K3))=0</formula>
    </cfRule>
  </conditionalFormatting>
  <conditionalFormatting sqref="AR3 AO3 AL3 AI3 AF3 AC3 Z3 W3 T3 Q3 N3">
    <cfRule type="cellIs" dxfId="676" priority="146" operator="equal">
      <formula>"NÃO SE APLICA"</formula>
    </cfRule>
  </conditionalFormatting>
  <conditionalFormatting sqref="AR3 AO3 AL3 AI3 AF3 AC3 Z3 W3 T3 Q3 N3">
    <cfRule type="containsBlanks" dxfId="675" priority="145">
      <formula>LEN(TRIM(N3))=0</formula>
    </cfRule>
  </conditionalFormatting>
  <conditionalFormatting sqref="J3">
    <cfRule type="cellIs" dxfId="674" priority="144" operator="equal">
      <formula>"NÃO SE APLICA"</formula>
    </cfRule>
  </conditionalFormatting>
  <conditionalFormatting sqref="J3">
    <cfRule type="cellIs" dxfId="673" priority="138" operator="equal">
      <formula>"REPROGRAMAÇÃO DE SALDOS"</formula>
    </cfRule>
    <cfRule type="cellIs" dxfId="672" priority="139" operator="equal">
      <formula>43373</formula>
    </cfRule>
    <cfRule type="cellIs" dxfId="671" priority="140" operator="equal">
      <formula>"SALDO REPROGRAMADO"</formula>
    </cfRule>
    <cfRule type="cellIs" dxfId="670" priority="141" operator="equal">
      <formula>"REPROGRAMAÇÃO DE SALDOS"</formula>
    </cfRule>
    <cfRule type="cellIs" dxfId="669" priority="142" operator="equal">
      <formula>"NÃO POSSUI"</formula>
    </cfRule>
    <cfRule type="cellIs" dxfId="668" priority="143" operator="equal">
      <formula>"NÃO SE APLICA"</formula>
    </cfRule>
  </conditionalFormatting>
  <conditionalFormatting sqref="J3">
    <cfRule type="containsBlanks" dxfId="667" priority="137">
      <formula>LEN(TRIM(J3))=0</formula>
    </cfRule>
  </conditionalFormatting>
  <conditionalFormatting sqref="J3">
    <cfRule type="cellIs" dxfId="666" priority="136" operator="equal">
      <formula>"REPROGRAMAÇÃO DE SALDOS"</formula>
    </cfRule>
  </conditionalFormatting>
  <conditionalFormatting sqref="J3">
    <cfRule type="cellIs" dxfId="665" priority="133" operator="equal">
      <formula>"NÃO POSSUI"</formula>
    </cfRule>
    <cfRule type="cellIs" dxfId="664" priority="134" operator="equal">
      <formula>"REPROGRAMAÇÃO DE SALDOS"</formula>
    </cfRule>
    <cfRule type="cellIs" dxfId="663" priority="135" operator="equal">
      <formula>"NÃO SE APLICA"</formula>
    </cfRule>
  </conditionalFormatting>
  <conditionalFormatting sqref="M3">
    <cfRule type="cellIs" dxfId="662" priority="132" operator="equal">
      <formula>"NÃO SE APLICA"</formula>
    </cfRule>
  </conditionalFormatting>
  <conditionalFormatting sqref="M3">
    <cfRule type="cellIs" dxfId="661" priority="126" operator="equal">
      <formula>"REPROGRAMAÇÃO DE SALDOS"</formula>
    </cfRule>
    <cfRule type="cellIs" dxfId="660" priority="127" operator="equal">
      <formula>43373</formula>
    </cfRule>
    <cfRule type="cellIs" dxfId="659" priority="128" operator="equal">
      <formula>"SALDO REPROGRAMADO"</formula>
    </cfRule>
    <cfRule type="cellIs" dxfId="658" priority="129" operator="equal">
      <formula>"REPROGRAMAÇÃO DE SALDOS"</formula>
    </cfRule>
    <cfRule type="cellIs" dxfId="657" priority="130" operator="equal">
      <formula>"NÃO POSSUI"</formula>
    </cfRule>
    <cfRule type="cellIs" dxfId="656" priority="131" operator="equal">
      <formula>"NÃO SE APLICA"</formula>
    </cfRule>
  </conditionalFormatting>
  <conditionalFormatting sqref="M3">
    <cfRule type="containsBlanks" dxfId="655" priority="125">
      <formula>LEN(TRIM(M3))=0</formula>
    </cfRule>
  </conditionalFormatting>
  <conditionalFormatting sqref="M3">
    <cfRule type="cellIs" dxfId="654" priority="124" operator="equal">
      <formula>"REPROGRAMAÇÃO DE SALDOS"</formula>
    </cfRule>
  </conditionalFormatting>
  <conditionalFormatting sqref="M3">
    <cfRule type="cellIs" dxfId="653" priority="121" operator="equal">
      <formula>"NÃO POSSUI"</formula>
    </cfRule>
    <cfRule type="cellIs" dxfId="652" priority="122" operator="equal">
      <formula>"REPROGRAMAÇÃO DE SALDOS"</formula>
    </cfRule>
    <cfRule type="cellIs" dxfId="651" priority="123" operator="equal">
      <formula>"NÃO SE APLICA"</formula>
    </cfRule>
  </conditionalFormatting>
  <conditionalFormatting sqref="P3">
    <cfRule type="cellIs" dxfId="650" priority="120" operator="equal">
      <formula>"NÃO SE APLICA"</formula>
    </cfRule>
  </conditionalFormatting>
  <conditionalFormatting sqref="P3">
    <cfRule type="cellIs" dxfId="649" priority="114" operator="equal">
      <formula>"REPROGRAMAÇÃO DE SALDOS"</formula>
    </cfRule>
    <cfRule type="cellIs" dxfId="648" priority="115" operator="equal">
      <formula>43373</formula>
    </cfRule>
    <cfRule type="cellIs" dxfId="647" priority="116" operator="equal">
      <formula>"SALDO REPROGRAMADO"</formula>
    </cfRule>
    <cfRule type="cellIs" dxfId="646" priority="117" operator="equal">
      <formula>"REPROGRAMAÇÃO DE SALDOS"</formula>
    </cfRule>
    <cfRule type="cellIs" dxfId="645" priority="118" operator="equal">
      <formula>"NÃO POSSUI"</formula>
    </cfRule>
    <cfRule type="cellIs" dxfId="644" priority="119" operator="equal">
      <formula>"NÃO SE APLICA"</formula>
    </cfRule>
  </conditionalFormatting>
  <conditionalFormatting sqref="P3">
    <cfRule type="containsBlanks" dxfId="643" priority="113">
      <formula>LEN(TRIM(P3))=0</formula>
    </cfRule>
  </conditionalFormatting>
  <conditionalFormatting sqref="P3">
    <cfRule type="cellIs" dxfId="642" priority="112" operator="equal">
      <formula>"REPROGRAMAÇÃO DE SALDOS"</formula>
    </cfRule>
  </conditionalFormatting>
  <conditionalFormatting sqref="P3">
    <cfRule type="cellIs" dxfId="641" priority="109" operator="equal">
      <formula>"NÃO POSSUI"</formula>
    </cfRule>
    <cfRule type="cellIs" dxfId="640" priority="110" operator="equal">
      <formula>"REPROGRAMAÇÃO DE SALDOS"</formula>
    </cfRule>
    <cfRule type="cellIs" dxfId="639" priority="111" operator="equal">
      <formula>"NÃO SE APLICA"</formula>
    </cfRule>
  </conditionalFormatting>
  <conditionalFormatting sqref="S3">
    <cfRule type="cellIs" dxfId="638" priority="108" operator="equal">
      <formula>"NÃO SE APLICA"</formula>
    </cfRule>
  </conditionalFormatting>
  <conditionalFormatting sqref="S3">
    <cfRule type="cellIs" dxfId="637" priority="102" operator="equal">
      <formula>"REPROGRAMAÇÃO DE SALDOS"</formula>
    </cfRule>
    <cfRule type="cellIs" dxfId="636" priority="103" operator="equal">
      <formula>43373</formula>
    </cfRule>
    <cfRule type="cellIs" dxfId="635" priority="104" operator="equal">
      <formula>"SALDO REPROGRAMADO"</formula>
    </cfRule>
    <cfRule type="cellIs" dxfId="634" priority="105" operator="equal">
      <formula>"REPROGRAMAÇÃO DE SALDOS"</formula>
    </cfRule>
    <cfRule type="cellIs" dxfId="633" priority="106" operator="equal">
      <formula>"NÃO POSSUI"</formula>
    </cfRule>
    <cfRule type="cellIs" dxfId="632" priority="107" operator="equal">
      <formula>"NÃO SE APLICA"</formula>
    </cfRule>
  </conditionalFormatting>
  <conditionalFormatting sqref="S3">
    <cfRule type="containsBlanks" dxfId="631" priority="101">
      <formula>LEN(TRIM(S3))=0</formula>
    </cfRule>
  </conditionalFormatting>
  <conditionalFormatting sqref="S3">
    <cfRule type="cellIs" dxfId="630" priority="100" operator="equal">
      <formula>"REPROGRAMAÇÃO DE SALDOS"</formula>
    </cfRule>
  </conditionalFormatting>
  <conditionalFormatting sqref="S3">
    <cfRule type="cellIs" dxfId="629" priority="97" operator="equal">
      <formula>"NÃO POSSUI"</formula>
    </cfRule>
    <cfRule type="cellIs" dxfId="628" priority="98" operator="equal">
      <formula>"REPROGRAMAÇÃO DE SALDOS"</formula>
    </cfRule>
    <cfRule type="cellIs" dxfId="627" priority="99" operator="equal">
      <formula>"NÃO SE APLICA"</formula>
    </cfRule>
  </conditionalFormatting>
  <conditionalFormatting sqref="V3">
    <cfRule type="cellIs" dxfId="626" priority="96" operator="equal">
      <formula>"NÃO SE APLICA"</formula>
    </cfRule>
  </conditionalFormatting>
  <conditionalFormatting sqref="V3">
    <cfRule type="cellIs" dxfId="625" priority="90" operator="equal">
      <formula>"REPROGRAMAÇÃO DE SALDOS"</formula>
    </cfRule>
    <cfRule type="cellIs" dxfId="624" priority="91" operator="equal">
      <formula>43373</formula>
    </cfRule>
    <cfRule type="cellIs" dxfId="623" priority="92" operator="equal">
      <formula>"SALDO REPROGRAMADO"</formula>
    </cfRule>
    <cfRule type="cellIs" dxfId="622" priority="93" operator="equal">
      <formula>"REPROGRAMAÇÃO DE SALDOS"</formula>
    </cfRule>
    <cfRule type="cellIs" dxfId="621" priority="94" operator="equal">
      <formula>"NÃO POSSUI"</formula>
    </cfRule>
    <cfRule type="cellIs" dxfId="620" priority="95" operator="equal">
      <formula>"NÃO SE APLICA"</formula>
    </cfRule>
  </conditionalFormatting>
  <conditionalFormatting sqref="V3">
    <cfRule type="containsBlanks" dxfId="619" priority="89">
      <formula>LEN(TRIM(V3))=0</formula>
    </cfRule>
  </conditionalFormatting>
  <conditionalFormatting sqref="V3">
    <cfRule type="cellIs" dxfId="618" priority="88" operator="equal">
      <formula>"REPROGRAMAÇÃO DE SALDOS"</formula>
    </cfRule>
  </conditionalFormatting>
  <conditionalFormatting sqref="V3">
    <cfRule type="cellIs" dxfId="617" priority="85" operator="equal">
      <formula>"NÃO POSSUI"</formula>
    </cfRule>
    <cfRule type="cellIs" dxfId="616" priority="86" operator="equal">
      <formula>"REPROGRAMAÇÃO DE SALDOS"</formula>
    </cfRule>
    <cfRule type="cellIs" dxfId="615" priority="87" operator="equal">
      <formula>"NÃO SE APLICA"</formula>
    </cfRule>
  </conditionalFormatting>
  <conditionalFormatting sqref="Y3">
    <cfRule type="cellIs" dxfId="614" priority="84" operator="equal">
      <formula>"NÃO SE APLICA"</formula>
    </cfRule>
  </conditionalFormatting>
  <conditionalFormatting sqref="Y3">
    <cfRule type="cellIs" dxfId="613" priority="78" operator="equal">
      <formula>"REPROGRAMAÇÃO DE SALDOS"</formula>
    </cfRule>
    <cfRule type="cellIs" dxfId="612" priority="79" operator="equal">
      <formula>43373</formula>
    </cfRule>
    <cfRule type="cellIs" dxfId="611" priority="80" operator="equal">
      <formula>"SALDO REPROGRAMADO"</formula>
    </cfRule>
    <cfRule type="cellIs" dxfId="610" priority="81" operator="equal">
      <formula>"REPROGRAMAÇÃO DE SALDOS"</formula>
    </cfRule>
    <cfRule type="cellIs" dxfId="609" priority="82" operator="equal">
      <formula>"NÃO POSSUI"</formula>
    </cfRule>
    <cfRule type="cellIs" dxfId="608" priority="83" operator="equal">
      <formula>"NÃO SE APLICA"</formula>
    </cfRule>
  </conditionalFormatting>
  <conditionalFormatting sqref="Y3">
    <cfRule type="containsBlanks" dxfId="607" priority="77">
      <formula>LEN(TRIM(Y3))=0</formula>
    </cfRule>
  </conditionalFormatting>
  <conditionalFormatting sqref="Y3">
    <cfRule type="cellIs" dxfId="606" priority="76" operator="equal">
      <formula>"REPROGRAMAÇÃO DE SALDOS"</formula>
    </cfRule>
  </conditionalFormatting>
  <conditionalFormatting sqref="Y3">
    <cfRule type="cellIs" dxfId="605" priority="73" operator="equal">
      <formula>"NÃO POSSUI"</formula>
    </cfRule>
    <cfRule type="cellIs" dxfId="604" priority="74" operator="equal">
      <formula>"REPROGRAMAÇÃO DE SALDOS"</formula>
    </cfRule>
    <cfRule type="cellIs" dxfId="603" priority="75" operator="equal">
      <formula>"NÃO SE APLICA"</formula>
    </cfRule>
  </conditionalFormatting>
  <conditionalFormatting sqref="AB3">
    <cfRule type="cellIs" dxfId="602" priority="72" operator="equal">
      <formula>"NÃO SE APLICA"</formula>
    </cfRule>
  </conditionalFormatting>
  <conditionalFormatting sqref="AB3">
    <cfRule type="cellIs" dxfId="601" priority="66" operator="equal">
      <formula>"REPROGRAMAÇÃO DE SALDOS"</formula>
    </cfRule>
    <cfRule type="cellIs" dxfId="600" priority="67" operator="equal">
      <formula>43373</formula>
    </cfRule>
    <cfRule type="cellIs" dxfId="599" priority="68" operator="equal">
      <formula>"SALDO REPROGRAMADO"</formula>
    </cfRule>
    <cfRule type="cellIs" dxfId="598" priority="69" operator="equal">
      <formula>"REPROGRAMAÇÃO DE SALDOS"</formula>
    </cfRule>
    <cfRule type="cellIs" dxfId="597" priority="70" operator="equal">
      <formula>"NÃO POSSUI"</formula>
    </cfRule>
    <cfRule type="cellIs" dxfId="596" priority="71" operator="equal">
      <formula>"NÃO SE APLICA"</formula>
    </cfRule>
  </conditionalFormatting>
  <conditionalFormatting sqref="AB3">
    <cfRule type="containsBlanks" dxfId="595" priority="65">
      <formula>LEN(TRIM(AB3))=0</formula>
    </cfRule>
  </conditionalFormatting>
  <conditionalFormatting sqref="AB3">
    <cfRule type="cellIs" dxfId="594" priority="64" operator="equal">
      <formula>"REPROGRAMAÇÃO DE SALDOS"</formula>
    </cfRule>
  </conditionalFormatting>
  <conditionalFormatting sqref="AB3">
    <cfRule type="cellIs" dxfId="593" priority="61" operator="equal">
      <formula>"NÃO POSSUI"</formula>
    </cfRule>
    <cfRule type="cellIs" dxfId="592" priority="62" operator="equal">
      <formula>"REPROGRAMAÇÃO DE SALDOS"</formula>
    </cfRule>
    <cfRule type="cellIs" dxfId="591" priority="63" operator="equal">
      <formula>"NÃO SE APLICA"</formula>
    </cfRule>
  </conditionalFormatting>
  <conditionalFormatting sqref="AE3">
    <cfRule type="cellIs" dxfId="590" priority="60" operator="equal">
      <formula>"NÃO SE APLICA"</formula>
    </cfRule>
  </conditionalFormatting>
  <conditionalFormatting sqref="AE3">
    <cfRule type="cellIs" dxfId="589" priority="54" operator="equal">
      <formula>"REPROGRAMAÇÃO DE SALDOS"</formula>
    </cfRule>
    <cfRule type="cellIs" dxfId="588" priority="55" operator="equal">
      <formula>43373</formula>
    </cfRule>
    <cfRule type="cellIs" dxfId="587" priority="56" operator="equal">
      <formula>"SALDO REPROGRAMADO"</formula>
    </cfRule>
    <cfRule type="cellIs" dxfId="586" priority="57" operator="equal">
      <formula>"REPROGRAMAÇÃO DE SALDOS"</formula>
    </cfRule>
    <cfRule type="cellIs" dxfId="585" priority="58" operator="equal">
      <formula>"NÃO POSSUI"</formula>
    </cfRule>
    <cfRule type="cellIs" dxfId="584" priority="59" operator="equal">
      <formula>"NÃO SE APLICA"</formula>
    </cfRule>
  </conditionalFormatting>
  <conditionalFormatting sqref="AE3">
    <cfRule type="containsBlanks" dxfId="583" priority="53">
      <formula>LEN(TRIM(AE3))=0</formula>
    </cfRule>
  </conditionalFormatting>
  <conditionalFormatting sqref="AE3">
    <cfRule type="cellIs" dxfId="582" priority="52" operator="equal">
      <formula>"REPROGRAMAÇÃO DE SALDOS"</formula>
    </cfRule>
  </conditionalFormatting>
  <conditionalFormatting sqref="AE3">
    <cfRule type="cellIs" dxfId="581" priority="49" operator="equal">
      <formula>"NÃO POSSUI"</formula>
    </cfRule>
    <cfRule type="cellIs" dxfId="580" priority="50" operator="equal">
      <formula>"REPROGRAMAÇÃO DE SALDOS"</formula>
    </cfRule>
    <cfRule type="cellIs" dxfId="579" priority="51" operator="equal">
      <formula>"NÃO SE APLICA"</formula>
    </cfRule>
  </conditionalFormatting>
  <conditionalFormatting sqref="AH3">
    <cfRule type="cellIs" dxfId="578" priority="48" operator="equal">
      <formula>"NÃO SE APLICA"</formula>
    </cfRule>
  </conditionalFormatting>
  <conditionalFormatting sqref="AH3">
    <cfRule type="cellIs" dxfId="577" priority="42" operator="equal">
      <formula>"REPROGRAMAÇÃO DE SALDOS"</formula>
    </cfRule>
    <cfRule type="cellIs" dxfId="576" priority="43" operator="equal">
      <formula>43373</formula>
    </cfRule>
    <cfRule type="cellIs" dxfId="575" priority="44" operator="equal">
      <formula>"SALDO REPROGRAMADO"</formula>
    </cfRule>
    <cfRule type="cellIs" dxfId="574" priority="45" operator="equal">
      <formula>"REPROGRAMAÇÃO DE SALDOS"</formula>
    </cfRule>
    <cfRule type="cellIs" dxfId="573" priority="46" operator="equal">
      <formula>"NÃO POSSUI"</formula>
    </cfRule>
    <cfRule type="cellIs" dxfId="572" priority="47" operator="equal">
      <formula>"NÃO SE APLICA"</formula>
    </cfRule>
  </conditionalFormatting>
  <conditionalFormatting sqref="AH3">
    <cfRule type="containsBlanks" dxfId="571" priority="41">
      <formula>LEN(TRIM(AH3))=0</formula>
    </cfRule>
  </conditionalFormatting>
  <conditionalFormatting sqref="AH3">
    <cfRule type="cellIs" dxfId="570" priority="40" operator="equal">
      <formula>"REPROGRAMAÇÃO DE SALDOS"</formula>
    </cfRule>
  </conditionalFormatting>
  <conditionalFormatting sqref="AH3">
    <cfRule type="cellIs" dxfId="569" priority="37" operator="equal">
      <formula>"NÃO POSSUI"</formula>
    </cfRule>
    <cfRule type="cellIs" dxfId="568" priority="38" operator="equal">
      <formula>"REPROGRAMAÇÃO DE SALDOS"</formula>
    </cfRule>
    <cfRule type="cellIs" dxfId="567" priority="39" operator="equal">
      <formula>"NÃO SE APLICA"</formula>
    </cfRule>
  </conditionalFormatting>
  <conditionalFormatting sqref="AK3">
    <cfRule type="cellIs" dxfId="566" priority="36" operator="equal">
      <formula>"NÃO SE APLICA"</formula>
    </cfRule>
  </conditionalFormatting>
  <conditionalFormatting sqref="AK3">
    <cfRule type="cellIs" dxfId="565" priority="30" operator="equal">
      <formula>"REPROGRAMAÇÃO DE SALDOS"</formula>
    </cfRule>
    <cfRule type="cellIs" dxfId="564" priority="31" operator="equal">
      <formula>43373</formula>
    </cfRule>
    <cfRule type="cellIs" dxfId="563" priority="32" operator="equal">
      <formula>"SALDO REPROGRAMADO"</formula>
    </cfRule>
    <cfRule type="cellIs" dxfId="562" priority="33" operator="equal">
      <formula>"REPROGRAMAÇÃO DE SALDOS"</formula>
    </cfRule>
    <cfRule type="cellIs" dxfId="561" priority="34" operator="equal">
      <formula>"NÃO POSSUI"</formula>
    </cfRule>
    <cfRule type="cellIs" dxfId="560" priority="35" operator="equal">
      <formula>"NÃO SE APLICA"</formula>
    </cfRule>
  </conditionalFormatting>
  <conditionalFormatting sqref="AK3">
    <cfRule type="containsBlanks" dxfId="559" priority="29">
      <formula>LEN(TRIM(AK3))=0</formula>
    </cfRule>
  </conditionalFormatting>
  <conditionalFormatting sqref="AK3">
    <cfRule type="cellIs" dxfId="558" priority="28" operator="equal">
      <formula>"REPROGRAMAÇÃO DE SALDOS"</formula>
    </cfRule>
  </conditionalFormatting>
  <conditionalFormatting sqref="AK3">
    <cfRule type="cellIs" dxfId="557" priority="25" operator="equal">
      <formula>"NÃO POSSUI"</formula>
    </cfRule>
    <cfRule type="cellIs" dxfId="556" priority="26" operator="equal">
      <formula>"REPROGRAMAÇÃO DE SALDOS"</formula>
    </cfRule>
    <cfRule type="cellIs" dxfId="555" priority="27" operator="equal">
      <formula>"NÃO SE APLICA"</formula>
    </cfRule>
  </conditionalFormatting>
  <conditionalFormatting sqref="AN3">
    <cfRule type="cellIs" dxfId="554" priority="24" operator="equal">
      <formula>"NÃO SE APLICA"</formula>
    </cfRule>
  </conditionalFormatting>
  <conditionalFormatting sqref="AN3">
    <cfRule type="cellIs" dxfId="553" priority="18" operator="equal">
      <formula>"REPROGRAMAÇÃO DE SALDOS"</formula>
    </cfRule>
    <cfRule type="cellIs" dxfId="552" priority="19" operator="equal">
      <formula>43373</formula>
    </cfRule>
    <cfRule type="cellIs" dxfId="551" priority="20" operator="equal">
      <formula>"SALDO REPROGRAMADO"</formula>
    </cfRule>
    <cfRule type="cellIs" dxfId="550" priority="21" operator="equal">
      <formula>"REPROGRAMAÇÃO DE SALDOS"</formula>
    </cfRule>
    <cfRule type="cellIs" dxfId="549" priority="22" operator="equal">
      <formula>"NÃO POSSUI"</formula>
    </cfRule>
    <cfRule type="cellIs" dxfId="548" priority="23" operator="equal">
      <formula>"NÃO SE APLICA"</formula>
    </cfRule>
  </conditionalFormatting>
  <conditionalFormatting sqref="AN3">
    <cfRule type="containsBlanks" dxfId="547" priority="17">
      <formula>LEN(TRIM(AN3))=0</formula>
    </cfRule>
  </conditionalFormatting>
  <conditionalFormatting sqref="AN3">
    <cfRule type="cellIs" dxfId="546" priority="16" operator="equal">
      <formula>"REPROGRAMAÇÃO DE SALDOS"</formula>
    </cfRule>
  </conditionalFormatting>
  <conditionalFormatting sqref="AN3">
    <cfRule type="cellIs" dxfId="545" priority="13" operator="equal">
      <formula>"NÃO POSSUI"</formula>
    </cfRule>
    <cfRule type="cellIs" dxfId="544" priority="14" operator="equal">
      <formula>"REPROGRAMAÇÃO DE SALDOS"</formula>
    </cfRule>
    <cfRule type="cellIs" dxfId="543" priority="15" operator="equal">
      <formula>"NÃO SE APLICA"</formula>
    </cfRule>
  </conditionalFormatting>
  <conditionalFormatting sqref="AQ3">
    <cfRule type="cellIs" dxfId="542" priority="12" operator="equal">
      <formula>"NÃO SE APLICA"</formula>
    </cfRule>
  </conditionalFormatting>
  <conditionalFormatting sqref="AQ3">
    <cfRule type="cellIs" dxfId="541" priority="6" operator="equal">
      <formula>"REPROGRAMAÇÃO DE SALDOS"</formula>
    </cfRule>
    <cfRule type="cellIs" dxfId="540" priority="7" operator="equal">
      <formula>43373</formula>
    </cfRule>
    <cfRule type="cellIs" dxfId="539" priority="8" operator="equal">
      <formula>"SALDO REPROGRAMADO"</formula>
    </cfRule>
    <cfRule type="cellIs" dxfId="538" priority="9" operator="equal">
      <formula>"REPROGRAMAÇÃO DE SALDOS"</formula>
    </cfRule>
    <cfRule type="cellIs" dxfId="537" priority="10" operator="equal">
      <formula>"NÃO POSSUI"</formula>
    </cfRule>
    <cfRule type="cellIs" dxfId="536" priority="11" operator="equal">
      <formula>"NÃO SE APLICA"</formula>
    </cfRule>
  </conditionalFormatting>
  <conditionalFormatting sqref="AQ3">
    <cfRule type="containsBlanks" dxfId="535" priority="5">
      <formula>LEN(TRIM(AQ3))=0</formula>
    </cfRule>
  </conditionalFormatting>
  <conditionalFormatting sqref="AQ3">
    <cfRule type="cellIs" dxfId="534" priority="4" operator="equal">
      <formula>"REPROGRAMAÇÃO DE SALDOS"</formula>
    </cfRule>
  </conditionalFormatting>
  <conditionalFormatting sqref="AQ3">
    <cfRule type="cellIs" dxfId="533" priority="1" operator="equal">
      <formula>"NÃO POSSUI"</formula>
    </cfRule>
    <cfRule type="cellIs" dxfId="532" priority="2" operator="equal">
      <formula>"REPROGRAMAÇÃO DE SALDOS"</formula>
    </cfRule>
    <cfRule type="cellIs" dxfId="531" priority="3" operator="equal">
      <formula>"NÃO SE APLICA"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8">
    <tabColor rgb="FFFFFF00"/>
  </sheetPr>
  <dimension ref="A1:M187"/>
  <sheetViews>
    <sheetView zoomScale="110" zoomScaleNormal="110" workbookViewId="0">
      <pane xSplit="3" ySplit="2" topLeftCell="D15" activePane="bottomRight" state="frozen"/>
      <selection pane="topRight" activeCell="D1" sqref="D1"/>
      <selection pane="bottomLeft" activeCell="A4" sqref="A4"/>
      <selection pane="bottomRight" activeCell="G88" sqref="G88"/>
    </sheetView>
  </sheetViews>
  <sheetFormatPr defaultColWidth="9.140625" defaultRowHeight="12.95" customHeight="1" x14ac:dyDescent="0.25"/>
  <cols>
    <col min="1" max="1" width="21" style="1" bestFit="1" customWidth="1"/>
    <col min="2" max="2" width="23.28515625" style="1" bestFit="1" customWidth="1"/>
    <col min="3" max="3" width="15" style="1" bestFit="1" customWidth="1"/>
    <col min="4" max="4" width="10.7109375" style="3" customWidth="1"/>
    <col min="5" max="5" width="17.85546875" style="35" customWidth="1"/>
    <col min="6" max="6" width="10.7109375" style="35" customWidth="1"/>
    <col min="7" max="9" width="10.7109375" style="28" customWidth="1"/>
    <col min="10" max="10" width="10.7109375" style="77" customWidth="1"/>
    <col min="11" max="11" width="10.7109375" style="4" customWidth="1"/>
    <col min="12" max="13" width="10.7109375" style="28" customWidth="1"/>
    <col min="14" max="60" width="9.140625" style="1" customWidth="1"/>
    <col min="61" max="16384" width="9.140625" style="1"/>
  </cols>
  <sheetData>
    <row r="1" spans="1:13" s="79" customFormat="1" ht="12.95" customHeight="1" x14ac:dyDescent="0.25">
      <c r="A1" s="99" t="s">
        <v>956</v>
      </c>
      <c r="B1" s="100"/>
      <c r="C1" s="100"/>
      <c r="D1" s="100"/>
      <c r="E1" s="100"/>
      <c r="F1" s="100"/>
      <c r="G1" s="100"/>
      <c r="H1" s="101"/>
      <c r="I1" s="216" t="s">
        <v>673</v>
      </c>
      <c r="J1" s="216"/>
      <c r="K1" s="216"/>
      <c r="L1" s="230"/>
      <c r="M1" s="230"/>
    </row>
    <row r="2" spans="1:13" s="71" customFormat="1" ht="22.5" x14ac:dyDescent="0.25">
      <c r="A2" s="102" t="s">
        <v>899</v>
      </c>
      <c r="B2" s="102" t="s">
        <v>894</v>
      </c>
      <c r="C2" s="102" t="s">
        <v>895</v>
      </c>
      <c r="D2" s="102" t="s">
        <v>892</v>
      </c>
      <c r="E2" s="111" t="s">
        <v>893</v>
      </c>
      <c r="F2" s="111" t="s">
        <v>896</v>
      </c>
      <c r="G2" s="112" t="s">
        <v>898</v>
      </c>
      <c r="H2" s="112" t="s">
        <v>900</v>
      </c>
      <c r="I2" s="184" t="s">
        <v>902</v>
      </c>
      <c r="J2" s="185" t="s">
        <v>901</v>
      </c>
      <c r="K2" s="186" t="s">
        <v>903</v>
      </c>
      <c r="L2" s="69" t="s">
        <v>904</v>
      </c>
      <c r="M2" s="69" t="s">
        <v>905</v>
      </c>
    </row>
    <row r="3" spans="1:13" s="2" customFormat="1" ht="12.95" customHeight="1" x14ac:dyDescent="0.2">
      <c r="A3" s="7" t="s">
        <v>959</v>
      </c>
      <c r="B3" s="8" t="s">
        <v>906</v>
      </c>
      <c r="C3" s="9" t="s">
        <v>507</v>
      </c>
      <c r="D3" s="121" t="s">
        <v>804</v>
      </c>
      <c r="E3" s="20" t="s">
        <v>774</v>
      </c>
      <c r="F3" s="25"/>
      <c r="G3" s="24"/>
      <c r="H3" s="24"/>
      <c r="I3" s="24"/>
      <c r="J3" s="31" t="s">
        <v>1309</v>
      </c>
      <c r="K3" s="18" t="s">
        <v>1306</v>
      </c>
      <c r="L3" s="26"/>
      <c r="M3" s="68"/>
    </row>
    <row r="4" spans="1:13" s="2" customFormat="1" ht="12.95" customHeight="1" x14ac:dyDescent="0.2">
      <c r="A4" s="7" t="s">
        <v>960</v>
      </c>
      <c r="B4" s="8" t="s">
        <v>907</v>
      </c>
      <c r="C4" s="10" t="s">
        <v>150</v>
      </c>
      <c r="D4" s="121" t="s">
        <v>805</v>
      </c>
      <c r="E4" s="20" t="s">
        <v>1020</v>
      </c>
      <c r="F4" s="25"/>
      <c r="G4" s="24"/>
      <c r="H4" s="24"/>
      <c r="I4" s="24"/>
      <c r="J4" s="31" t="s">
        <v>1309</v>
      </c>
      <c r="K4" s="18" t="s">
        <v>1306</v>
      </c>
      <c r="L4" s="26"/>
      <c r="M4" s="68"/>
    </row>
    <row r="5" spans="1:13" s="2" customFormat="1" ht="12.95" customHeight="1" x14ac:dyDescent="0.2">
      <c r="A5" s="7" t="s">
        <v>908</v>
      </c>
      <c r="B5" s="8" t="s">
        <v>909</v>
      </c>
      <c r="C5" s="9" t="s">
        <v>573</v>
      </c>
      <c r="D5" s="33" t="s">
        <v>657</v>
      </c>
      <c r="E5" s="33" t="s">
        <v>657</v>
      </c>
      <c r="F5" s="33" t="s">
        <v>657</v>
      </c>
      <c r="G5" s="33" t="s">
        <v>657</v>
      </c>
      <c r="H5" s="33" t="s">
        <v>657</v>
      </c>
      <c r="I5" s="84"/>
      <c r="J5" s="85"/>
      <c r="K5" s="86"/>
      <c r="L5" s="87"/>
      <c r="M5" s="88"/>
    </row>
    <row r="6" spans="1:13" s="2" customFormat="1" ht="12.95" customHeight="1" x14ac:dyDescent="0.2">
      <c r="A6" s="7" t="s">
        <v>431</v>
      </c>
      <c r="B6" s="8" t="s">
        <v>910</v>
      </c>
      <c r="C6" s="9" t="s">
        <v>432</v>
      </c>
      <c r="D6" s="33" t="s">
        <v>657</v>
      </c>
      <c r="E6" s="33" t="s">
        <v>657</v>
      </c>
      <c r="F6" s="33" t="s">
        <v>657</v>
      </c>
      <c r="G6" s="33" t="s">
        <v>657</v>
      </c>
      <c r="H6" s="33" t="s">
        <v>657</v>
      </c>
      <c r="I6" s="84"/>
      <c r="J6" s="85"/>
      <c r="K6" s="86"/>
      <c r="L6" s="87"/>
      <c r="M6" s="88"/>
    </row>
    <row r="7" spans="1:13" s="2" customFormat="1" ht="12.95" customHeight="1" x14ac:dyDescent="0.2">
      <c r="A7" s="7" t="s">
        <v>961</v>
      </c>
      <c r="B7" s="8" t="s">
        <v>911</v>
      </c>
      <c r="C7" s="9" t="s">
        <v>540</v>
      </c>
      <c r="D7" s="33" t="s">
        <v>657</v>
      </c>
      <c r="E7" s="33" t="s">
        <v>657</v>
      </c>
      <c r="F7" s="33" t="s">
        <v>657</v>
      </c>
      <c r="G7" s="33" t="s">
        <v>657</v>
      </c>
      <c r="H7" s="33" t="s">
        <v>657</v>
      </c>
      <c r="I7" s="84"/>
      <c r="J7" s="85"/>
      <c r="K7" s="86"/>
      <c r="L7" s="87"/>
      <c r="M7" s="88"/>
    </row>
    <row r="8" spans="1:13" s="2" customFormat="1" ht="12.95" customHeight="1" x14ac:dyDescent="0.2">
      <c r="A8" s="11" t="s">
        <v>962</v>
      </c>
      <c r="B8" s="8" t="s">
        <v>912</v>
      </c>
      <c r="C8" s="10" t="s">
        <v>315</v>
      </c>
      <c r="D8" s="33" t="s">
        <v>657</v>
      </c>
      <c r="E8" s="33" t="s">
        <v>657</v>
      </c>
      <c r="F8" s="33" t="s">
        <v>657</v>
      </c>
      <c r="G8" s="33" t="s">
        <v>657</v>
      </c>
      <c r="H8" s="33" t="s">
        <v>657</v>
      </c>
      <c r="I8" s="84"/>
      <c r="J8" s="85"/>
      <c r="K8" s="86"/>
      <c r="L8" s="87"/>
      <c r="M8" s="88"/>
    </row>
    <row r="9" spans="1:13" s="2" customFormat="1" ht="12.95" customHeight="1" x14ac:dyDescent="0.2">
      <c r="A9" s="7" t="s">
        <v>449</v>
      </c>
      <c r="B9" s="8" t="s">
        <v>910</v>
      </c>
      <c r="C9" s="9" t="s">
        <v>450</v>
      </c>
      <c r="D9" s="33" t="s">
        <v>657</v>
      </c>
      <c r="E9" s="33" t="s">
        <v>657</v>
      </c>
      <c r="F9" s="33" t="s">
        <v>657</v>
      </c>
      <c r="G9" s="33" t="s">
        <v>657</v>
      </c>
      <c r="H9" s="33" t="s">
        <v>657</v>
      </c>
      <c r="I9" s="84"/>
      <c r="J9" s="85"/>
      <c r="K9" s="86"/>
      <c r="L9" s="87"/>
      <c r="M9" s="88"/>
    </row>
    <row r="10" spans="1:13" s="2" customFormat="1" ht="12.95" customHeight="1" x14ac:dyDescent="0.2">
      <c r="A10" s="7" t="s">
        <v>472</v>
      </c>
      <c r="B10" s="8" t="s">
        <v>913</v>
      </c>
      <c r="C10" s="9" t="s">
        <v>473</v>
      </c>
      <c r="D10" s="33" t="s">
        <v>657</v>
      </c>
      <c r="E10" s="33" t="s">
        <v>657</v>
      </c>
      <c r="F10" s="33" t="s">
        <v>657</v>
      </c>
      <c r="G10" s="33" t="s">
        <v>657</v>
      </c>
      <c r="H10" s="33" t="s">
        <v>657</v>
      </c>
      <c r="I10" s="84"/>
      <c r="J10" s="85"/>
      <c r="K10" s="86"/>
      <c r="L10" s="87"/>
      <c r="M10" s="88"/>
    </row>
    <row r="11" spans="1:13" s="2" customFormat="1" ht="12.95" customHeight="1" x14ac:dyDescent="0.2">
      <c r="A11" s="7" t="s">
        <v>235</v>
      </c>
      <c r="B11" s="8" t="s">
        <v>910</v>
      </c>
      <c r="C11" s="10" t="s">
        <v>236</v>
      </c>
      <c r="D11" s="33" t="s">
        <v>657</v>
      </c>
      <c r="E11" s="33" t="s">
        <v>657</v>
      </c>
      <c r="F11" s="33" t="s">
        <v>657</v>
      </c>
      <c r="G11" s="33" t="s">
        <v>657</v>
      </c>
      <c r="H11" s="33" t="s">
        <v>657</v>
      </c>
      <c r="I11" s="84"/>
      <c r="J11" s="85"/>
      <c r="K11" s="86"/>
      <c r="L11" s="87"/>
      <c r="M11" s="88"/>
    </row>
    <row r="12" spans="1:13" s="2" customFormat="1" ht="12.95" customHeight="1" x14ac:dyDescent="0.2">
      <c r="A12" s="7" t="s">
        <v>606</v>
      </c>
      <c r="B12" s="8" t="s">
        <v>911</v>
      </c>
      <c r="C12" s="9" t="s">
        <v>607</v>
      </c>
      <c r="D12" s="33" t="s">
        <v>657</v>
      </c>
      <c r="E12" s="33" t="s">
        <v>657</v>
      </c>
      <c r="F12" s="33" t="s">
        <v>657</v>
      </c>
      <c r="G12" s="33" t="s">
        <v>657</v>
      </c>
      <c r="H12" s="33" t="s">
        <v>657</v>
      </c>
      <c r="I12" s="84"/>
      <c r="J12" s="85"/>
      <c r="K12" s="86"/>
      <c r="L12" s="87"/>
      <c r="M12" s="88"/>
    </row>
    <row r="13" spans="1:13" s="2" customFormat="1" ht="12.95" customHeight="1" x14ac:dyDescent="0.2">
      <c r="A13" s="7" t="s">
        <v>195</v>
      </c>
      <c r="B13" s="8" t="s">
        <v>912</v>
      </c>
      <c r="C13" s="10" t="s">
        <v>196</v>
      </c>
      <c r="D13" s="33" t="s">
        <v>657</v>
      </c>
      <c r="E13" s="33" t="s">
        <v>657</v>
      </c>
      <c r="F13" s="33" t="s">
        <v>657</v>
      </c>
      <c r="G13" s="33" t="s">
        <v>657</v>
      </c>
      <c r="H13" s="33" t="s">
        <v>657</v>
      </c>
      <c r="I13" s="84"/>
      <c r="J13" s="85"/>
      <c r="K13" s="86"/>
      <c r="L13" s="87"/>
      <c r="M13" s="88"/>
    </row>
    <row r="14" spans="1:13" s="2" customFormat="1" ht="12.95" customHeight="1" x14ac:dyDescent="0.2">
      <c r="A14" s="7" t="s">
        <v>483</v>
      </c>
      <c r="B14" s="8" t="s">
        <v>906</v>
      </c>
      <c r="C14" s="9" t="s">
        <v>484</v>
      </c>
      <c r="D14" s="33" t="s">
        <v>657</v>
      </c>
      <c r="E14" s="33" t="s">
        <v>657</v>
      </c>
      <c r="F14" s="33" t="s">
        <v>657</v>
      </c>
      <c r="G14" s="33" t="s">
        <v>657</v>
      </c>
      <c r="H14" s="33" t="s">
        <v>657</v>
      </c>
      <c r="I14" s="84"/>
      <c r="J14" s="85"/>
      <c r="K14" s="86"/>
      <c r="L14" s="87"/>
      <c r="M14" s="88"/>
    </row>
    <row r="15" spans="1:13" s="2" customFormat="1" ht="12.95" customHeight="1" x14ac:dyDescent="0.2">
      <c r="A15" s="7" t="s">
        <v>515</v>
      </c>
      <c r="B15" s="8" t="s">
        <v>914</v>
      </c>
      <c r="C15" s="9" t="s">
        <v>516</v>
      </c>
      <c r="D15" s="121" t="s">
        <v>803</v>
      </c>
      <c r="E15" s="20" t="s">
        <v>775</v>
      </c>
      <c r="F15" s="25"/>
      <c r="G15" s="24"/>
      <c r="H15" s="24"/>
      <c r="I15" s="24"/>
      <c r="J15" s="31" t="s">
        <v>1309</v>
      </c>
      <c r="K15" s="18" t="s">
        <v>1306</v>
      </c>
      <c r="L15" s="26"/>
      <c r="M15" s="68"/>
    </row>
    <row r="16" spans="1:13" s="2" customFormat="1" ht="12.95" customHeight="1" x14ac:dyDescent="0.2">
      <c r="A16" s="7" t="s">
        <v>63</v>
      </c>
      <c r="B16" s="8" t="s">
        <v>915</v>
      </c>
      <c r="C16" s="10" t="s">
        <v>64</v>
      </c>
      <c r="D16" s="33" t="s">
        <v>657</v>
      </c>
      <c r="E16" s="33" t="s">
        <v>657</v>
      </c>
      <c r="F16" s="33" t="s">
        <v>657</v>
      </c>
      <c r="G16" s="33" t="s">
        <v>657</v>
      </c>
      <c r="H16" s="33" t="s">
        <v>657</v>
      </c>
      <c r="I16" s="84"/>
      <c r="J16" s="85"/>
      <c r="K16" s="86"/>
      <c r="L16" s="87"/>
      <c r="M16" s="88"/>
    </row>
    <row r="17" spans="1:13" s="2" customFormat="1" ht="12.95" customHeight="1" x14ac:dyDescent="0.2">
      <c r="A17" s="7" t="s">
        <v>963</v>
      </c>
      <c r="B17" s="8" t="s">
        <v>910</v>
      </c>
      <c r="C17" s="10" t="s">
        <v>216</v>
      </c>
      <c r="D17" s="33" t="s">
        <v>657</v>
      </c>
      <c r="E17" s="33" t="s">
        <v>657</v>
      </c>
      <c r="F17" s="33" t="s">
        <v>657</v>
      </c>
      <c r="G17" s="33" t="s">
        <v>657</v>
      </c>
      <c r="H17" s="33" t="s">
        <v>657</v>
      </c>
      <c r="I17" s="84"/>
      <c r="J17" s="85"/>
      <c r="K17" s="86"/>
      <c r="L17" s="87"/>
      <c r="M17" s="88"/>
    </row>
    <row r="18" spans="1:13" s="2" customFormat="1" ht="12.95" customHeight="1" x14ac:dyDescent="0.2">
      <c r="A18" s="7" t="s">
        <v>535</v>
      </c>
      <c r="B18" s="8" t="s">
        <v>911</v>
      </c>
      <c r="C18" s="9" t="s">
        <v>536</v>
      </c>
      <c r="D18" s="121" t="s">
        <v>810</v>
      </c>
      <c r="E18" s="20" t="s">
        <v>776</v>
      </c>
      <c r="F18" s="25"/>
      <c r="G18" s="24"/>
      <c r="H18" s="24"/>
      <c r="I18" s="24"/>
      <c r="J18" s="31" t="s">
        <v>1309</v>
      </c>
      <c r="K18" s="18" t="s">
        <v>1306</v>
      </c>
      <c r="L18" s="26"/>
      <c r="M18" s="68"/>
    </row>
    <row r="19" spans="1:13" s="2" customFormat="1" ht="12.95" customHeight="1" x14ac:dyDescent="0.2">
      <c r="A19" s="7" t="s">
        <v>964</v>
      </c>
      <c r="B19" s="8" t="s">
        <v>911</v>
      </c>
      <c r="C19" s="10" t="s">
        <v>162</v>
      </c>
      <c r="D19" s="33" t="s">
        <v>657</v>
      </c>
      <c r="E19" s="33" t="s">
        <v>657</v>
      </c>
      <c r="F19" s="33" t="s">
        <v>657</v>
      </c>
      <c r="G19" s="33" t="s">
        <v>657</v>
      </c>
      <c r="H19" s="33" t="s">
        <v>657</v>
      </c>
      <c r="I19" s="84"/>
      <c r="J19" s="85"/>
      <c r="K19" s="86"/>
      <c r="L19" s="87"/>
      <c r="M19" s="88"/>
    </row>
    <row r="20" spans="1:13" s="2" customFormat="1" ht="12.95" customHeight="1" x14ac:dyDescent="0.2">
      <c r="A20" s="7" t="s">
        <v>965</v>
      </c>
      <c r="B20" s="8" t="s">
        <v>917</v>
      </c>
      <c r="C20" s="10" t="s">
        <v>322</v>
      </c>
      <c r="D20" s="33" t="s">
        <v>657</v>
      </c>
      <c r="E20" s="33" t="s">
        <v>657</v>
      </c>
      <c r="F20" s="33" t="s">
        <v>657</v>
      </c>
      <c r="G20" s="33" t="s">
        <v>657</v>
      </c>
      <c r="H20" s="33" t="s">
        <v>657</v>
      </c>
      <c r="I20" s="84"/>
      <c r="J20" s="85"/>
      <c r="K20" s="86"/>
      <c r="L20" s="87"/>
      <c r="M20" s="88"/>
    </row>
    <row r="21" spans="1:13" s="2" customFormat="1" ht="12.95" customHeight="1" x14ac:dyDescent="0.2">
      <c r="A21" s="7" t="s">
        <v>966</v>
      </c>
      <c r="B21" s="8" t="s">
        <v>910</v>
      </c>
      <c r="C21" s="9" t="s">
        <v>546</v>
      </c>
      <c r="D21" s="33" t="s">
        <v>657</v>
      </c>
      <c r="E21" s="33" t="s">
        <v>657</v>
      </c>
      <c r="F21" s="33" t="s">
        <v>657</v>
      </c>
      <c r="G21" s="33" t="s">
        <v>657</v>
      </c>
      <c r="H21" s="33" t="s">
        <v>657</v>
      </c>
      <c r="I21" s="84"/>
      <c r="J21" s="85"/>
      <c r="K21" s="86"/>
      <c r="L21" s="87"/>
      <c r="M21" s="88"/>
    </row>
    <row r="22" spans="1:13" s="2" customFormat="1" ht="12.95" customHeight="1" x14ac:dyDescent="0.2">
      <c r="A22" s="7" t="s">
        <v>407</v>
      </c>
      <c r="B22" s="8" t="s">
        <v>915</v>
      </c>
      <c r="C22" s="9" t="s">
        <v>408</v>
      </c>
      <c r="D22" s="121" t="s">
        <v>811</v>
      </c>
      <c r="E22" s="20" t="s">
        <v>777</v>
      </c>
      <c r="F22" s="25"/>
      <c r="G22" s="24"/>
      <c r="H22" s="24"/>
      <c r="I22" s="24"/>
      <c r="J22" s="31" t="s">
        <v>1309</v>
      </c>
      <c r="K22" s="18" t="s">
        <v>1306</v>
      </c>
      <c r="L22" s="26"/>
      <c r="M22" s="68"/>
    </row>
    <row r="23" spans="1:13" s="2" customFormat="1" ht="12.95" customHeight="1" x14ac:dyDescent="0.2">
      <c r="A23" s="7" t="s">
        <v>617</v>
      </c>
      <c r="B23" s="8" t="s">
        <v>910</v>
      </c>
      <c r="C23" s="9" t="s">
        <v>618</v>
      </c>
      <c r="D23" s="121" t="s">
        <v>812</v>
      </c>
      <c r="E23" s="20" t="s">
        <v>778</v>
      </c>
      <c r="F23" s="25"/>
      <c r="G23" s="24"/>
      <c r="H23" s="24"/>
      <c r="I23" s="24"/>
      <c r="J23" s="31" t="s">
        <v>1309</v>
      </c>
      <c r="K23" s="18" t="s">
        <v>1306</v>
      </c>
      <c r="L23" s="26"/>
      <c r="M23" s="68"/>
    </row>
    <row r="24" spans="1:13" s="2" customFormat="1" ht="12.95" customHeight="1" x14ac:dyDescent="0.2">
      <c r="A24" s="7" t="s">
        <v>391</v>
      </c>
      <c r="B24" s="8" t="s">
        <v>914</v>
      </c>
      <c r="C24" s="9" t="s">
        <v>392</v>
      </c>
      <c r="D24" s="121" t="s">
        <v>813</v>
      </c>
      <c r="E24" s="20" t="s">
        <v>779</v>
      </c>
      <c r="F24" s="25"/>
      <c r="G24" s="24"/>
      <c r="H24" s="24"/>
      <c r="I24" s="24"/>
      <c r="J24" s="31" t="s">
        <v>1309</v>
      </c>
      <c r="K24" s="18" t="s">
        <v>1306</v>
      </c>
      <c r="L24" s="26"/>
      <c r="M24" s="68"/>
    </row>
    <row r="25" spans="1:13" s="2" customFormat="1" ht="12.95" customHeight="1" x14ac:dyDescent="0.2">
      <c r="A25" s="7" t="s">
        <v>967</v>
      </c>
      <c r="B25" s="8" t="s">
        <v>912</v>
      </c>
      <c r="C25" s="9" t="s">
        <v>589</v>
      </c>
      <c r="D25" s="121" t="s">
        <v>814</v>
      </c>
      <c r="E25" s="109" t="s">
        <v>780</v>
      </c>
      <c r="F25" s="25"/>
      <c r="G25" s="24"/>
      <c r="H25" s="24"/>
      <c r="I25" s="24"/>
      <c r="J25" s="31" t="s">
        <v>1309</v>
      </c>
      <c r="K25" s="18" t="s">
        <v>1306</v>
      </c>
      <c r="L25" s="26"/>
      <c r="M25" s="68"/>
    </row>
    <row r="26" spans="1:13" s="2" customFormat="1" ht="12.95" customHeight="1" x14ac:dyDescent="0.2">
      <c r="A26" s="7" t="s">
        <v>968</v>
      </c>
      <c r="B26" s="8" t="s">
        <v>918</v>
      </c>
      <c r="C26" s="9" t="s">
        <v>581</v>
      </c>
      <c r="D26" s="33" t="s">
        <v>657</v>
      </c>
      <c r="E26" s="33" t="s">
        <v>657</v>
      </c>
      <c r="F26" s="33" t="s">
        <v>657</v>
      </c>
      <c r="G26" s="33" t="s">
        <v>657</v>
      </c>
      <c r="H26" s="33" t="s">
        <v>657</v>
      </c>
      <c r="I26" s="84"/>
      <c r="J26" s="85"/>
      <c r="K26" s="86"/>
      <c r="L26" s="87"/>
      <c r="M26" s="88"/>
    </row>
    <row r="27" spans="1:13" s="2" customFormat="1" ht="12.95" customHeight="1" x14ac:dyDescent="0.2">
      <c r="A27" s="7" t="s">
        <v>94</v>
      </c>
      <c r="B27" s="8" t="s">
        <v>910</v>
      </c>
      <c r="C27" s="10" t="s">
        <v>95</v>
      </c>
      <c r="D27" s="121" t="s">
        <v>815</v>
      </c>
      <c r="E27" s="23" t="s">
        <v>781</v>
      </c>
      <c r="F27" s="25"/>
      <c r="G27" s="24"/>
      <c r="H27" s="24"/>
      <c r="I27" s="24"/>
      <c r="J27" s="31" t="s">
        <v>1309</v>
      </c>
      <c r="K27" s="18" t="s">
        <v>1306</v>
      </c>
      <c r="L27" s="26"/>
      <c r="M27" s="68"/>
    </row>
    <row r="28" spans="1:13" s="2" customFormat="1" ht="12.95" customHeight="1" x14ac:dyDescent="0.2">
      <c r="A28" s="7" t="s">
        <v>526</v>
      </c>
      <c r="B28" s="8" t="s">
        <v>912</v>
      </c>
      <c r="C28" s="9" t="s">
        <v>527</v>
      </c>
      <c r="D28" s="121" t="s">
        <v>816</v>
      </c>
      <c r="E28" s="20" t="s">
        <v>782</v>
      </c>
      <c r="F28" s="25"/>
      <c r="G28" s="24"/>
      <c r="H28" s="24"/>
      <c r="I28" s="24"/>
      <c r="J28" s="31" t="s">
        <v>1309</v>
      </c>
      <c r="K28" s="18" t="s">
        <v>1306</v>
      </c>
      <c r="L28" s="26"/>
      <c r="M28" s="68"/>
    </row>
    <row r="29" spans="1:13" s="2" customFormat="1" ht="12.95" customHeight="1" x14ac:dyDescent="0.2">
      <c r="A29" s="7" t="s">
        <v>82</v>
      </c>
      <c r="B29" s="8" t="s">
        <v>907</v>
      </c>
      <c r="C29" s="10" t="s">
        <v>83</v>
      </c>
      <c r="D29" s="121" t="s">
        <v>817</v>
      </c>
      <c r="E29" s="23" t="s">
        <v>783</v>
      </c>
      <c r="F29" s="25"/>
      <c r="G29" s="24"/>
      <c r="H29" s="24"/>
      <c r="I29" s="24"/>
      <c r="J29" s="31" t="s">
        <v>1309</v>
      </c>
      <c r="K29" s="18" t="s">
        <v>1306</v>
      </c>
      <c r="L29" s="26"/>
      <c r="M29" s="68"/>
    </row>
    <row r="30" spans="1:13" s="2" customFormat="1" ht="12.95" customHeight="1" x14ac:dyDescent="0.2">
      <c r="A30" s="7" t="s">
        <v>969</v>
      </c>
      <c r="B30" s="8" t="s">
        <v>910</v>
      </c>
      <c r="C30" s="9" t="s">
        <v>654</v>
      </c>
      <c r="D30" s="33" t="s">
        <v>657</v>
      </c>
      <c r="E30" s="33" t="s">
        <v>657</v>
      </c>
      <c r="F30" s="33" t="s">
        <v>657</v>
      </c>
      <c r="G30" s="33" t="s">
        <v>657</v>
      </c>
      <c r="H30" s="33" t="s">
        <v>657</v>
      </c>
      <c r="I30" s="84"/>
      <c r="J30" s="85"/>
      <c r="K30" s="86"/>
      <c r="L30" s="87"/>
      <c r="M30" s="88"/>
    </row>
    <row r="31" spans="1:13" s="2" customFormat="1" ht="12.95" customHeight="1" x14ac:dyDescent="0.2">
      <c r="A31" s="7" t="s">
        <v>1014</v>
      </c>
      <c r="B31" s="8" t="s">
        <v>913</v>
      </c>
      <c r="C31" s="9" t="s">
        <v>555</v>
      </c>
      <c r="D31" s="33" t="s">
        <v>657</v>
      </c>
      <c r="E31" s="33" t="s">
        <v>657</v>
      </c>
      <c r="F31" s="33" t="s">
        <v>657</v>
      </c>
      <c r="G31" s="33" t="s">
        <v>657</v>
      </c>
      <c r="H31" s="33" t="s">
        <v>657</v>
      </c>
      <c r="I31" s="84"/>
      <c r="J31" s="85"/>
      <c r="K31" s="86"/>
      <c r="L31" s="87"/>
      <c r="M31" s="88"/>
    </row>
    <row r="32" spans="1:13" s="2" customFormat="1" ht="12.95" customHeight="1" x14ac:dyDescent="0.2">
      <c r="A32" s="7" t="s">
        <v>485</v>
      </c>
      <c r="B32" s="8" t="s">
        <v>912</v>
      </c>
      <c r="C32" s="9" t="s">
        <v>486</v>
      </c>
      <c r="D32" s="33" t="s">
        <v>657</v>
      </c>
      <c r="E32" s="33" t="s">
        <v>657</v>
      </c>
      <c r="F32" s="33" t="s">
        <v>657</v>
      </c>
      <c r="G32" s="33" t="s">
        <v>657</v>
      </c>
      <c r="H32" s="33" t="s">
        <v>657</v>
      </c>
      <c r="I32" s="84"/>
      <c r="J32" s="85"/>
      <c r="K32" s="86"/>
      <c r="L32" s="87"/>
      <c r="M32" s="88"/>
    </row>
    <row r="33" spans="1:13" s="2" customFormat="1" ht="12.95" customHeight="1" x14ac:dyDescent="0.2">
      <c r="A33" s="7" t="s">
        <v>970</v>
      </c>
      <c r="B33" s="8" t="s">
        <v>906</v>
      </c>
      <c r="C33" s="9" t="s">
        <v>538</v>
      </c>
      <c r="D33" s="33" t="s">
        <v>657</v>
      </c>
      <c r="E33" s="33" t="s">
        <v>657</v>
      </c>
      <c r="F33" s="33" t="s">
        <v>657</v>
      </c>
      <c r="G33" s="33" t="s">
        <v>657</v>
      </c>
      <c r="H33" s="33" t="s">
        <v>657</v>
      </c>
      <c r="I33" s="84"/>
      <c r="J33" s="85"/>
      <c r="K33" s="86"/>
      <c r="L33" s="87"/>
      <c r="M33" s="88"/>
    </row>
    <row r="34" spans="1:13" s="2" customFormat="1" ht="12.95" customHeight="1" x14ac:dyDescent="0.2">
      <c r="A34" s="7" t="s">
        <v>114</v>
      </c>
      <c r="B34" s="8" t="s">
        <v>909</v>
      </c>
      <c r="C34" s="10" t="s">
        <v>115</v>
      </c>
      <c r="D34" s="121" t="s">
        <v>818</v>
      </c>
      <c r="E34" s="20" t="s">
        <v>784</v>
      </c>
      <c r="F34" s="25"/>
      <c r="G34" s="24"/>
      <c r="H34" s="24"/>
      <c r="I34" s="24"/>
      <c r="J34" s="31" t="s">
        <v>1309</v>
      </c>
      <c r="K34" s="18" t="s">
        <v>1306</v>
      </c>
      <c r="L34" s="26"/>
      <c r="M34" s="68"/>
    </row>
    <row r="35" spans="1:13" s="2" customFormat="1" ht="12.95" customHeight="1" x14ac:dyDescent="0.2">
      <c r="A35" s="7" t="s">
        <v>919</v>
      </c>
      <c r="B35" s="8" t="s">
        <v>910</v>
      </c>
      <c r="C35" s="9" t="s">
        <v>622</v>
      </c>
      <c r="D35" s="33" t="s">
        <v>657</v>
      </c>
      <c r="E35" s="33" t="s">
        <v>657</v>
      </c>
      <c r="F35" s="33" t="s">
        <v>657</v>
      </c>
      <c r="G35" s="33" t="s">
        <v>657</v>
      </c>
      <c r="H35" s="33" t="s">
        <v>657</v>
      </c>
      <c r="I35" s="84"/>
      <c r="J35" s="85"/>
      <c r="K35" s="86"/>
      <c r="L35" s="87"/>
      <c r="M35" s="88"/>
    </row>
    <row r="36" spans="1:13" s="2" customFormat="1" ht="12.95" customHeight="1" x14ac:dyDescent="0.2">
      <c r="A36" s="7" t="s">
        <v>478</v>
      </c>
      <c r="B36" s="8" t="s">
        <v>912</v>
      </c>
      <c r="C36" s="9" t="s">
        <v>479</v>
      </c>
      <c r="D36" s="33" t="s">
        <v>657</v>
      </c>
      <c r="E36" s="33" t="s">
        <v>657</v>
      </c>
      <c r="F36" s="33" t="s">
        <v>657</v>
      </c>
      <c r="G36" s="33" t="s">
        <v>657</v>
      </c>
      <c r="H36" s="33" t="s">
        <v>657</v>
      </c>
      <c r="I36" s="84"/>
      <c r="J36" s="85"/>
      <c r="K36" s="86"/>
      <c r="L36" s="87"/>
      <c r="M36" s="88"/>
    </row>
    <row r="37" spans="1:13" s="2" customFormat="1" ht="12.95" customHeight="1" x14ac:dyDescent="0.2">
      <c r="A37" s="7" t="s">
        <v>434</v>
      </c>
      <c r="B37" s="8" t="s">
        <v>912</v>
      </c>
      <c r="C37" s="9" t="s">
        <v>435</v>
      </c>
      <c r="D37" s="33" t="s">
        <v>657</v>
      </c>
      <c r="E37" s="33" t="s">
        <v>657</v>
      </c>
      <c r="F37" s="33" t="s">
        <v>657</v>
      </c>
      <c r="G37" s="33" t="s">
        <v>657</v>
      </c>
      <c r="H37" s="33" t="s">
        <v>657</v>
      </c>
      <c r="I37" s="84"/>
      <c r="J37" s="85"/>
      <c r="K37" s="86"/>
      <c r="L37" s="87"/>
      <c r="M37" s="88"/>
    </row>
    <row r="38" spans="1:13" s="2" customFormat="1" ht="12.95" customHeight="1" x14ac:dyDescent="0.2">
      <c r="A38" s="7" t="s">
        <v>557</v>
      </c>
      <c r="B38" s="8" t="s">
        <v>907</v>
      </c>
      <c r="C38" s="9" t="s">
        <v>558</v>
      </c>
      <c r="D38" s="33" t="s">
        <v>657</v>
      </c>
      <c r="E38" s="33" t="s">
        <v>657</v>
      </c>
      <c r="F38" s="33" t="s">
        <v>657</v>
      </c>
      <c r="G38" s="33" t="s">
        <v>657</v>
      </c>
      <c r="H38" s="33" t="s">
        <v>657</v>
      </c>
      <c r="I38" s="84"/>
      <c r="J38" s="85"/>
      <c r="K38" s="86"/>
      <c r="L38" s="87"/>
      <c r="M38" s="88"/>
    </row>
    <row r="39" spans="1:13" s="2" customFormat="1" ht="12.95" customHeight="1" x14ac:dyDescent="0.2">
      <c r="A39" s="7" t="s">
        <v>227</v>
      </c>
      <c r="B39" s="8" t="s">
        <v>906</v>
      </c>
      <c r="C39" s="10" t="s">
        <v>228</v>
      </c>
      <c r="D39" s="121" t="s">
        <v>819</v>
      </c>
      <c r="E39" s="20" t="s">
        <v>785</v>
      </c>
      <c r="F39" s="25"/>
      <c r="G39" s="24"/>
      <c r="H39" s="24"/>
      <c r="I39" s="24"/>
      <c r="J39" s="31" t="s">
        <v>1309</v>
      </c>
      <c r="K39" s="18" t="s">
        <v>1306</v>
      </c>
      <c r="L39" s="26"/>
      <c r="M39" s="68"/>
    </row>
    <row r="40" spans="1:13" s="2" customFormat="1" ht="12.95" customHeight="1" x14ac:dyDescent="0.2">
      <c r="A40" s="7" t="s">
        <v>971</v>
      </c>
      <c r="B40" s="8" t="s">
        <v>910</v>
      </c>
      <c r="C40" s="10" t="s">
        <v>295</v>
      </c>
      <c r="D40" s="33" t="s">
        <v>657</v>
      </c>
      <c r="E40" s="33" t="s">
        <v>657</v>
      </c>
      <c r="F40" s="33" t="s">
        <v>657</v>
      </c>
      <c r="G40" s="33" t="s">
        <v>657</v>
      </c>
      <c r="H40" s="33" t="s">
        <v>657</v>
      </c>
      <c r="I40" s="84"/>
      <c r="J40" s="85"/>
      <c r="K40" s="86"/>
      <c r="L40" s="87"/>
      <c r="M40" s="88"/>
    </row>
    <row r="41" spans="1:13" s="2" customFormat="1" ht="12.95" customHeight="1" x14ac:dyDescent="0.2">
      <c r="A41" s="7" t="s">
        <v>443</v>
      </c>
      <c r="B41" s="8" t="s">
        <v>913</v>
      </c>
      <c r="C41" s="9" t="s">
        <v>444</v>
      </c>
      <c r="D41" s="33" t="s">
        <v>657</v>
      </c>
      <c r="E41" s="33" t="s">
        <v>657</v>
      </c>
      <c r="F41" s="33" t="s">
        <v>657</v>
      </c>
      <c r="G41" s="33" t="s">
        <v>657</v>
      </c>
      <c r="H41" s="33" t="s">
        <v>657</v>
      </c>
      <c r="I41" s="84"/>
      <c r="J41" s="85"/>
      <c r="K41" s="86"/>
      <c r="L41" s="87"/>
      <c r="M41" s="88"/>
    </row>
    <row r="42" spans="1:13" s="2" customFormat="1" ht="12.95" customHeight="1" x14ac:dyDescent="0.2">
      <c r="A42" s="7" t="s">
        <v>467</v>
      </c>
      <c r="B42" s="8" t="s">
        <v>912</v>
      </c>
      <c r="C42" s="9" t="s">
        <v>468</v>
      </c>
      <c r="D42" s="33" t="s">
        <v>657</v>
      </c>
      <c r="E42" s="33" t="s">
        <v>657</v>
      </c>
      <c r="F42" s="33" t="s">
        <v>657</v>
      </c>
      <c r="G42" s="33" t="s">
        <v>657</v>
      </c>
      <c r="H42" s="33" t="s">
        <v>657</v>
      </c>
      <c r="I42" s="84"/>
      <c r="J42" s="85"/>
      <c r="K42" s="86"/>
      <c r="L42" s="87"/>
      <c r="M42" s="88"/>
    </row>
    <row r="43" spans="1:13" s="2" customFormat="1" ht="12.95" customHeight="1" x14ac:dyDescent="0.2">
      <c r="A43" s="7" t="s">
        <v>251</v>
      </c>
      <c r="B43" s="8" t="s">
        <v>912</v>
      </c>
      <c r="C43" s="10" t="s">
        <v>252</v>
      </c>
      <c r="D43" s="33" t="s">
        <v>657</v>
      </c>
      <c r="E43" s="33" t="s">
        <v>657</v>
      </c>
      <c r="F43" s="33" t="s">
        <v>657</v>
      </c>
      <c r="G43" s="33" t="s">
        <v>657</v>
      </c>
      <c r="H43" s="33" t="s">
        <v>657</v>
      </c>
      <c r="I43" s="84"/>
      <c r="J43" s="85"/>
      <c r="K43" s="86"/>
      <c r="L43" s="87"/>
      <c r="M43" s="88"/>
    </row>
    <row r="44" spans="1:13" s="2" customFormat="1" ht="12.95" customHeight="1" x14ac:dyDescent="0.2">
      <c r="A44" s="7" t="s">
        <v>529</v>
      </c>
      <c r="B44" s="8" t="s">
        <v>907</v>
      </c>
      <c r="C44" s="9" t="s">
        <v>530</v>
      </c>
      <c r="D44" s="33" t="s">
        <v>657</v>
      </c>
      <c r="E44" s="33" t="s">
        <v>657</v>
      </c>
      <c r="F44" s="33" t="s">
        <v>657</v>
      </c>
      <c r="G44" s="33" t="s">
        <v>657</v>
      </c>
      <c r="H44" s="33" t="s">
        <v>657</v>
      </c>
      <c r="I44" s="84"/>
      <c r="J44" s="85"/>
      <c r="K44" s="86"/>
      <c r="L44" s="87"/>
      <c r="M44" s="88"/>
    </row>
    <row r="45" spans="1:13" s="2" customFormat="1" ht="12.95" customHeight="1" x14ac:dyDescent="0.2">
      <c r="A45" s="7" t="s">
        <v>972</v>
      </c>
      <c r="B45" s="8" t="s">
        <v>917</v>
      </c>
      <c r="C45" s="9" t="s">
        <v>447</v>
      </c>
      <c r="D45" s="121" t="s">
        <v>820</v>
      </c>
      <c r="E45" s="20" t="s">
        <v>786</v>
      </c>
      <c r="F45" s="25"/>
      <c r="G45" s="24"/>
      <c r="H45" s="24"/>
      <c r="I45" s="24"/>
      <c r="J45" s="31" t="s">
        <v>1309</v>
      </c>
      <c r="K45" s="18" t="s">
        <v>1306</v>
      </c>
      <c r="L45" s="26"/>
      <c r="M45" s="68"/>
    </row>
    <row r="46" spans="1:13" s="2" customFormat="1" ht="12.95" customHeight="1" x14ac:dyDescent="0.2">
      <c r="A46" s="7" t="s">
        <v>86</v>
      </c>
      <c r="B46" s="8" t="s">
        <v>913</v>
      </c>
      <c r="C46" s="10" t="s">
        <v>87</v>
      </c>
      <c r="D46" s="33" t="s">
        <v>657</v>
      </c>
      <c r="E46" s="33" t="s">
        <v>657</v>
      </c>
      <c r="F46" s="33" t="s">
        <v>657</v>
      </c>
      <c r="G46" s="33" t="s">
        <v>657</v>
      </c>
      <c r="H46" s="33" t="s">
        <v>657</v>
      </c>
      <c r="I46" s="84"/>
      <c r="J46" s="85"/>
      <c r="K46" s="86"/>
      <c r="L46" s="87"/>
      <c r="M46" s="88"/>
    </row>
    <row r="47" spans="1:13" s="2" customFormat="1" ht="12.95" customHeight="1" x14ac:dyDescent="0.2">
      <c r="A47" s="7" t="s">
        <v>74</v>
      </c>
      <c r="B47" s="8" t="s">
        <v>910</v>
      </c>
      <c r="C47" s="10" t="s">
        <v>75</v>
      </c>
      <c r="D47" s="121" t="s">
        <v>821</v>
      </c>
      <c r="E47" s="23" t="s">
        <v>787</v>
      </c>
      <c r="F47" s="25"/>
      <c r="G47" s="24"/>
      <c r="H47" s="24"/>
      <c r="I47" s="24"/>
      <c r="J47" s="31" t="s">
        <v>1309</v>
      </c>
      <c r="K47" s="18" t="s">
        <v>1306</v>
      </c>
      <c r="L47" s="26"/>
      <c r="M47" s="68"/>
    </row>
    <row r="48" spans="1:13" s="2" customFormat="1" ht="12.95" customHeight="1" x14ac:dyDescent="0.2">
      <c r="A48" s="7" t="s">
        <v>153</v>
      </c>
      <c r="B48" s="8" t="s">
        <v>918</v>
      </c>
      <c r="C48" s="10" t="s">
        <v>154</v>
      </c>
      <c r="D48" s="121" t="s">
        <v>822</v>
      </c>
      <c r="E48" s="20" t="s">
        <v>788</v>
      </c>
      <c r="F48" s="25"/>
      <c r="G48" s="24"/>
      <c r="H48" s="24"/>
      <c r="I48" s="24"/>
      <c r="J48" s="31" t="s">
        <v>1309</v>
      </c>
      <c r="K48" s="18" t="s">
        <v>1306</v>
      </c>
      <c r="L48" s="26"/>
      <c r="M48" s="68"/>
    </row>
    <row r="49" spans="1:13" s="2" customFormat="1" ht="12.95" customHeight="1" x14ac:dyDescent="0.2">
      <c r="A49" s="7" t="s">
        <v>40</v>
      </c>
      <c r="B49" s="8" t="s">
        <v>911</v>
      </c>
      <c r="C49" s="10" t="s">
        <v>41</v>
      </c>
      <c r="D49" s="33" t="s">
        <v>657</v>
      </c>
      <c r="E49" s="33" t="s">
        <v>657</v>
      </c>
      <c r="F49" s="33" t="s">
        <v>657</v>
      </c>
      <c r="G49" s="33" t="s">
        <v>657</v>
      </c>
      <c r="H49" s="33" t="s">
        <v>657</v>
      </c>
      <c r="I49" s="84"/>
      <c r="J49" s="85"/>
      <c r="K49" s="86"/>
      <c r="L49" s="87"/>
      <c r="M49" s="88"/>
    </row>
    <row r="50" spans="1:13" s="2" customFormat="1" ht="12.95" customHeight="1" x14ac:dyDescent="0.2">
      <c r="A50" s="7" t="s">
        <v>458</v>
      </c>
      <c r="B50" s="8" t="s">
        <v>920</v>
      </c>
      <c r="C50" s="9" t="s">
        <v>459</v>
      </c>
      <c r="D50" s="121" t="s">
        <v>823</v>
      </c>
      <c r="E50" s="20" t="s">
        <v>789</v>
      </c>
      <c r="F50" s="25"/>
      <c r="G50" s="24"/>
      <c r="H50" s="24"/>
      <c r="I50" s="24"/>
      <c r="J50" s="31" t="s">
        <v>1309</v>
      </c>
      <c r="K50" s="18" t="s">
        <v>1306</v>
      </c>
      <c r="L50" s="26"/>
      <c r="M50" s="68"/>
    </row>
    <row r="51" spans="1:13" s="2" customFormat="1" ht="12.95" customHeight="1" x14ac:dyDescent="0.2">
      <c r="A51" s="7" t="s">
        <v>973</v>
      </c>
      <c r="B51" s="8" t="s">
        <v>913</v>
      </c>
      <c r="C51" s="9" t="s">
        <v>384</v>
      </c>
      <c r="D51" s="33" t="s">
        <v>657</v>
      </c>
      <c r="E51" s="33" t="s">
        <v>657</v>
      </c>
      <c r="F51" s="33" t="s">
        <v>657</v>
      </c>
      <c r="G51" s="33" t="s">
        <v>657</v>
      </c>
      <c r="H51" s="33" t="s">
        <v>657</v>
      </c>
      <c r="I51" s="84"/>
      <c r="J51" s="85"/>
      <c r="K51" s="86"/>
      <c r="L51" s="87"/>
      <c r="M51" s="88"/>
    </row>
    <row r="52" spans="1:13" s="2" customFormat="1" ht="12.95" customHeight="1" x14ac:dyDescent="0.2">
      <c r="A52" s="7" t="s">
        <v>974</v>
      </c>
      <c r="B52" s="8" t="s">
        <v>911</v>
      </c>
      <c r="C52" s="10" t="s">
        <v>200</v>
      </c>
      <c r="D52" s="121" t="s">
        <v>809</v>
      </c>
      <c r="E52" s="20" t="s">
        <v>790</v>
      </c>
      <c r="F52" s="25"/>
      <c r="G52" s="24"/>
      <c r="H52" s="24"/>
      <c r="I52" s="24"/>
      <c r="J52" s="31" t="s">
        <v>1309</v>
      </c>
      <c r="K52" s="18" t="s">
        <v>1306</v>
      </c>
      <c r="L52" s="26"/>
      <c r="M52" s="68"/>
    </row>
    <row r="53" spans="1:13" s="2" customFormat="1" ht="12.95" customHeight="1" x14ac:dyDescent="0.2">
      <c r="A53" s="7" t="s">
        <v>130</v>
      </c>
      <c r="B53" s="8" t="s">
        <v>913</v>
      </c>
      <c r="C53" s="10" t="s">
        <v>131</v>
      </c>
      <c r="D53" s="121" t="s">
        <v>824</v>
      </c>
      <c r="E53" s="20" t="s">
        <v>791</v>
      </c>
      <c r="F53" s="25"/>
      <c r="G53" s="24"/>
      <c r="H53" s="24"/>
      <c r="I53" s="24"/>
      <c r="J53" s="31" t="s">
        <v>1309</v>
      </c>
      <c r="K53" s="18" t="s">
        <v>1306</v>
      </c>
      <c r="L53" s="26"/>
      <c r="M53" s="68"/>
    </row>
    <row r="54" spans="1:13" s="2" customFormat="1" ht="12.95" customHeight="1" x14ac:dyDescent="0.2">
      <c r="A54" s="7" t="s">
        <v>512</v>
      </c>
      <c r="B54" s="8" t="s">
        <v>912</v>
      </c>
      <c r="C54" s="9" t="s">
        <v>513</v>
      </c>
      <c r="D54" s="121" t="s">
        <v>825</v>
      </c>
      <c r="E54" s="20" t="s">
        <v>792</v>
      </c>
      <c r="F54" s="25"/>
      <c r="G54" s="24"/>
      <c r="H54" s="24"/>
      <c r="I54" s="24"/>
      <c r="J54" s="31" t="s">
        <v>1309</v>
      </c>
      <c r="K54" s="18" t="s">
        <v>1306</v>
      </c>
      <c r="L54" s="26"/>
      <c r="M54" s="68"/>
    </row>
    <row r="55" spans="1:13" s="2" customFormat="1" ht="12.95" customHeight="1" x14ac:dyDescent="0.2">
      <c r="A55" s="7" t="s">
        <v>32</v>
      </c>
      <c r="B55" s="8" t="s">
        <v>911</v>
      </c>
      <c r="C55" s="10" t="s">
        <v>33</v>
      </c>
      <c r="D55" s="33" t="s">
        <v>657</v>
      </c>
      <c r="E55" s="33" t="s">
        <v>657</v>
      </c>
      <c r="F55" s="33" t="s">
        <v>657</v>
      </c>
      <c r="G55" s="33" t="s">
        <v>657</v>
      </c>
      <c r="H55" s="33" t="s">
        <v>657</v>
      </c>
      <c r="I55" s="84"/>
      <c r="J55" s="85"/>
      <c r="K55" s="86"/>
      <c r="L55" s="87"/>
      <c r="M55" s="88"/>
    </row>
    <row r="56" spans="1:13" s="2" customFormat="1" ht="12.95" customHeight="1" x14ac:dyDescent="0.2">
      <c r="A56" s="7" t="s">
        <v>542</v>
      </c>
      <c r="B56" s="8" t="s">
        <v>918</v>
      </c>
      <c r="C56" s="9" t="s">
        <v>543</v>
      </c>
      <c r="D56" s="33" t="s">
        <v>657</v>
      </c>
      <c r="E56" s="33" t="s">
        <v>657</v>
      </c>
      <c r="F56" s="33" t="s">
        <v>657</v>
      </c>
      <c r="G56" s="33" t="s">
        <v>657</v>
      </c>
      <c r="H56" s="33" t="s">
        <v>657</v>
      </c>
      <c r="I56" s="84"/>
      <c r="J56" s="85"/>
      <c r="K56" s="86"/>
      <c r="L56" s="87"/>
      <c r="M56" s="88"/>
    </row>
    <row r="57" spans="1:13" s="2" customFormat="1" ht="12.95" customHeight="1" x14ac:dyDescent="0.2">
      <c r="A57" s="7" t="s">
        <v>266</v>
      </c>
      <c r="B57" s="8" t="s">
        <v>910</v>
      </c>
      <c r="C57" s="10" t="s">
        <v>267</v>
      </c>
      <c r="D57" s="33" t="s">
        <v>657</v>
      </c>
      <c r="E57" s="33" t="s">
        <v>657</v>
      </c>
      <c r="F57" s="33" t="s">
        <v>657</v>
      </c>
      <c r="G57" s="33" t="s">
        <v>657</v>
      </c>
      <c r="H57" s="33" t="s">
        <v>657</v>
      </c>
      <c r="I57" s="84"/>
      <c r="J57" s="85"/>
      <c r="K57" s="86"/>
      <c r="L57" s="87"/>
      <c r="M57" s="88"/>
    </row>
    <row r="58" spans="1:13" s="2" customFormat="1" ht="12.95" customHeight="1" x14ac:dyDescent="0.2">
      <c r="A58" s="7" t="s">
        <v>594</v>
      </c>
      <c r="B58" s="8" t="s">
        <v>915</v>
      </c>
      <c r="C58" s="9" t="s">
        <v>595</v>
      </c>
      <c r="D58" s="33" t="s">
        <v>657</v>
      </c>
      <c r="E58" s="33" t="s">
        <v>657</v>
      </c>
      <c r="F58" s="33" t="s">
        <v>657</v>
      </c>
      <c r="G58" s="33" t="s">
        <v>657</v>
      </c>
      <c r="H58" s="33" t="s">
        <v>657</v>
      </c>
      <c r="I58" s="84"/>
      <c r="J58" s="85"/>
      <c r="K58" s="86"/>
      <c r="L58" s="87"/>
      <c r="M58" s="88"/>
    </row>
    <row r="59" spans="1:13" s="2" customFormat="1" ht="12.95" customHeight="1" x14ac:dyDescent="0.2">
      <c r="A59" s="7" t="s">
        <v>55</v>
      </c>
      <c r="B59" s="8" t="s">
        <v>909</v>
      </c>
      <c r="C59" s="10" t="s">
        <v>56</v>
      </c>
      <c r="D59" s="121" t="s">
        <v>826</v>
      </c>
      <c r="E59" s="23" t="s">
        <v>793</v>
      </c>
      <c r="F59" s="25"/>
      <c r="G59" s="24"/>
      <c r="H59" s="24"/>
      <c r="I59" s="24"/>
      <c r="J59" s="31" t="s">
        <v>1309</v>
      </c>
      <c r="K59" s="18" t="s">
        <v>1306</v>
      </c>
      <c r="L59" s="26"/>
      <c r="M59" s="68"/>
    </row>
    <row r="60" spans="1:13" s="2" customFormat="1" ht="12.95" customHeight="1" x14ac:dyDescent="0.2">
      <c r="A60" s="7" t="s">
        <v>415</v>
      </c>
      <c r="B60" s="8" t="s">
        <v>911</v>
      </c>
      <c r="C60" s="9" t="s">
        <v>416</v>
      </c>
      <c r="D60" s="33" t="s">
        <v>657</v>
      </c>
      <c r="E60" s="33" t="s">
        <v>657</v>
      </c>
      <c r="F60" s="33" t="s">
        <v>657</v>
      </c>
      <c r="G60" s="33" t="s">
        <v>657</v>
      </c>
      <c r="H60" s="33" t="s">
        <v>657</v>
      </c>
      <c r="I60" s="84"/>
      <c r="J60" s="85"/>
      <c r="K60" s="86"/>
      <c r="L60" s="87"/>
      <c r="M60" s="88"/>
    </row>
    <row r="61" spans="1:13" s="2" customFormat="1" ht="12.95" customHeight="1" x14ac:dyDescent="0.2">
      <c r="A61" s="7" t="s">
        <v>548</v>
      </c>
      <c r="B61" s="8" t="s">
        <v>914</v>
      </c>
      <c r="C61" s="9" t="s">
        <v>549</v>
      </c>
      <c r="D61" s="33" t="s">
        <v>657</v>
      </c>
      <c r="E61" s="33" t="s">
        <v>657</v>
      </c>
      <c r="F61" s="33" t="s">
        <v>657</v>
      </c>
      <c r="G61" s="33" t="s">
        <v>657</v>
      </c>
      <c r="H61" s="33" t="s">
        <v>657</v>
      </c>
      <c r="I61" s="84"/>
      <c r="J61" s="85"/>
      <c r="K61" s="86"/>
      <c r="L61" s="87"/>
      <c r="M61" s="88"/>
    </row>
    <row r="62" spans="1:13" s="2" customFormat="1" ht="12.95" customHeight="1" x14ac:dyDescent="0.2">
      <c r="A62" s="7" t="s">
        <v>975</v>
      </c>
      <c r="B62" s="8" t="s">
        <v>918</v>
      </c>
      <c r="C62" s="9" t="s">
        <v>380</v>
      </c>
      <c r="D62" s="33" t="s">
        <v>657</v>
      </c>
      <c r="E62" s="33" t="s">
        <v>657</v>
      </c>
      <c r="F62" s="33" t="s">
        <v>657</v>
      </c>
      <c r="G62" s="33" t="s">
        <v>657</v>
      </c>
      <c r="H62" s="33" t="s">
        <v>657</v>
      </c>
      <c r="I62" s="84"/>
      <c r="J62" s="85"/>
      <c r="K62" s="86"/>
      <c r="L62" s="87"/>
      <c r="M62" s="88"/>
    </row>
    <row r="63" spans="1:13" s="2" customFormat="1" ht="12.95" customHeight="1" x14ac:dyDescent="0.2">
      <c r="A63" s="7" t="s">
        <v>976</v>
      </c>
      <c r="B63" s="8" t="s">
        <v>906</v>
      </c>
      <c r="C63" s="9"/>
      <c r="D63" s="33" t="s">
        <v>657</v>
      </c>
      <c r="E63" s="33" t="s">
        <v>657</v>
      </c>
      <c r="F63" s="33" t="s">
        <v>657</v>
      </c>
      <c r="G63" s="33" t="s">
        <v>657</v>
      </c>
      <c r="H63" s="33" t="s">
        <v>657</v>
      </c>
      <c r="I63" s="84"/>
      <c r="J63" s="85"/>
      <c r="K63" s="86"/>
      <c r="L63" s="87"/>
      <c r="M63" s="88"/>
    </row>
    <row r="64" spans="1:13" s="2" customFormat="1" ht="12.95" customHeight="1" x14ac:dyDescent="0.2">
      <c r="A64" s="7" t="s">
        <v>349</v>
      </c>
      <c r="B64" s="8" t="s">
        <v>913</v>
      </c>
      <c r="C64" s="10" t="s">
        <v>350</v>
      </c>
      <c r="D64" s="121" t="s">
        <v>827</v>
      </c>
      <c r="E64" s="20" t="s">
        <v>794</v>
      </c>
      <c r="F64" s="25"/>
      <c r="G64" s="24"/>
      <c r="H64" s="24"/>
      <c r="I64" s="24"/>
      <c r="J64" s="31" t="s">
        <v>1309</v>
      </c>
      <c r="K64" s="18" t="s">
        <v>1306</v>
      </c>
      <c r="L64" s="26"/>
      <c r="M64" s="68"/>
    </row>
    <row r="65" spans="1:13" s="2" customFormat="1" ht="12.95" customHeight="1" x14ac:dyDescent="0.2">
      <c r="A65" s="7" t="s">
        <v>611</v>
      </c>
      <c r="B65" s="8" t="s">
        <v>907</v>
      </c>
      <c r="C65" s="9" t="s">
        <v>612</v>
      </c>
      <c r="D65" s="121" t="s">
        <v>828</v>
      </c>
      <c r="E65" s="20" t="s">
        <v>795</v>
      </c>
      <c r="F65" s="25"/>
      <c r="G65" s="24"/>
      <c r="H65" s="24"/>
      <c r="I65" s="24"/>
      <c r="J65" s="31" t="s">
        <v>1309</v>
      </c>
      <c r="K65" s="18" t="s">
        <v>1306</v>
      </c>
      <c r="L65" s="26"/>
      <c r="M65" s="68"/>
    </row>
    <row r="66" spans="1:13" s="2" customFormat="1" ht="12.95" customHeight="1" x14ac:dyDescent="0.2">
      <c r="A66" s="7" t="s">
        <v>437</v>
      </c>
      <c r="B66" s="8" t="s">
        <v>917</v>
      </c>
      <c r="C66" s="9" t="s">
        <v>438</v>
      </c>
      <c r="D66" s="121" t="s">
        <v>829</v>
      </c>
      <c r="E66" s="20" t="s">
        <v>796</v>
      </c>
      <c r="F66" s="25"/>
      <c r="G66" s="24"/>
      <c r="H66" s="24"/>
      <c r="I66" s="24"/>
      <c r="J66" s="31" t="s">
        <v>1309</v>
      </c>
      <c r="K66" s="18" t="s">
        <v>1306</v>
      </c>
      <c r="L66" s="26"/>
      <c r="M66" s="68"/>
    </row>
    <row r="67" spans="1:13" s="2" customFormat="1" ht="12.95" customHeight="1" x14ac:dyDescent="0.2">
      <c r="A67" s="7" t="s">
        <v>977</v>
      </c>
      <c r="B67" s="8" t="s">
        <v>918</v>
      </c>
      <c r="C67" s="9" t="s">
        <v>598</v>
      </c>
      <c r="D67" s="121" t="s">
        <v>830</v>
      </c>
      <c r="E67" s="109" t="s">
        <v>797</v>
      </c>
      <c r="F67" s="25"/>
      <c r="G67" s="24"/>
      <c r="H67" s="24"/>
      <c r="I67" s="24"/>
      <c r="J67" s="31" t="s">
        <v>1309</v>
      </c>
      <c r="K67" s="18" t="s">
        <v>1306</v>
      </c>
      <c r="L67" s="26"/>
      <c r="M67" s="68"/>
    </row>
    <row r="68" spans="1:13" s="2" customFormat="1" ht="12.95" customHeight="1" x14ac:dyDescent="0.2">
      <c r="A68" s="7" t="s">
        <v>503</v>
      </c>
      <c r="B68" s="8" t="s">
        <v>911</v>
      </c>
      <c r="C68" s="9" t="s">
        <v>504</v>
      </c>
      <c r="D68" s="33" t="s">
        <v>657</v>
      </c>
      <c r="E68" s="33" t="s">
        <v>657</v>
      </c>
      <c r="F68" s="33" t="s">
        <v>657</v>
      </c>
      <c r="G68" s="33" t="s">
        <v>657</v>
      </c>
      <c r="H68" s="33" t="s">
        <v>657</v>
      </c>
      <c r="I68" s="84"/>
      <c r="J68" s="85"/>
      <c r="K68" s="86"/>
      <c r="L68" s="87"/>
      <c r="M68" s="88"/>
    </row>
    <row r="69" spans="1:13" s="2" customFormat="1" ht="12.95" customHeight="1" x14ac:dyDescent="0.2">
      <c r="A69" s="7" t="s">
        <v>563</v>
      </c>
      <c r="B69" s="8" t="s">
        <v>912</v>
      </c>
      <c r="C69" s="9" t="s">
        <v>564</v>
      </c>
      <c r="D69" s="33" t="s">
        <v>657</v>
      </c>
      <c r="E69" s="33" t="s">
        <v>657</v>
      </c>
      <c r="F69" s="33" t="s">
        <v>657</v>
      </c>
      <c r="G69" s="33" t="s">
        <v>657</v>
      </c>
      <c r="H69" s="33" t="s">
        <v>657</v>
      </c>
      <c r="I69" s="84"/>
      <c r="J69" s="85"/>
      <c r="K69" s="86"/>
      <c r="L69" s="87"/>
      <c r="M69" s="88"/>
    </row>
    <row r="70" spans="1:13" s="2" customFormat="1" ht="12.95" customHeight="1" x14ac:dyDescent="0.2">
      <c r="A70" s="7" t="s">
        <v>978</v>
      </c>
      <c r="B70" s="8" t="s">
        <v>913</v>
      </c>
      <c r="C70" s="9" t="s">
        <v>388</v>
      </c>
      <c r="D70" s="33" t="s">
        <v>657</v>
      </c>
      <c r="E70" s="33" t="s">
        <v>657</v>
      </c>
      <c r="F70" s="33" t="s">
        <v>657</v>
      </c>
      <c r="G70" s="33" t="s">
        <v>657</v>
      </c>
      <c r="H70" s="33" t="s">
        <v>657</v>
      </c>
      <c r="I70" s="84"/>
      <c r="J70" s="85"/>
      <c r="K70" s="86"/>
      <c r="L70" s="87"/>
      <c r="M70" s="88"/>
    </row>
    <row r="71" spans="1:13" s="2" customFormat="1" ht="12.95" customHeight="1" x14ac:dyDescent="0.2">
      <c r="A71" s="7" t="s">
        <v>475</v>
      </c>
      <c r="B71" s="8" t="s">
        <v>906</v>
      </c>
      <c r="C71" s="9" t="s">
        <v>476</v>
      </c>
      <c r="D71" s="33" t="s">
        <v>657</v>
      </c>
      <c r="E71" s="33" t="s">
        <v>657</v>
      </c>
      <c r="F71" s="33" t="s">
        <v>657</v>
      </c>
      <c r="G71" s="33" t="s">
        <v>657</v>
      </c>
      <c r="H71" s="33" t="s">
        <v>657</v>
      </c>
      <c r="I71" s="84"/>
      <c r="J71" s="85"/>
      <c r="K71" s="86"/>
      <c r="L71" s="87"/>
      <c r="M71" s="88"/>
    </row>
    <row r="72" spans="1:13" s="2" customFormat="1" ht="12.95" customHeight="1" x14ac:dyDescent="0.2">
      <c r="A72" s="7" t="s">
        <v>48</v>
      </c>
      <c r="B72" s="8" t="s">
        <v>914</v>
      </c>
      <c r="C72" s="10" t="s">
        <v>49</v>
      </c>
      <c r="D72" s="121" t="s">
        <v>831</v>
      </c>
      <c r="E72" s="23" t="s">
        <v>798</v>
      </c>
      <c r="F72" s="25"/>
      <c r="G72" s="24"/>
      <c r="H72" s="24"/>
      <c r="I72" s="24"/>
      <c r="J72" s="31" t="s">
        <v>1309</v>
      </c>
      <c r="K72" s="18" t="s">
        <v>1306</v>
      </c>
      <c r="L72" s="26"/>
      <c r="M72" s="68"/>
    </row>
    <row r="73" spans="1:13" s="2" customFormat="1" ht="12.95" customHeight="1" x14ac:dyDescent="0.2">
      <c r="A73" s="7" t="s">
        <v>211</v>
      </c>
      <c r="B73" s="8" t="s">
        <v>910</v>
      </c>
      <c r="C73" s="10" t="s">
        <v>212</v>
      </c>
      <c r="D73" s="33" t="s">
        <v>657</v>
      </c>
      <c r="E73" s="33" t="s">
        <v>657</v>
      </c>
      <c r="F73" s="33" t="s">
        <v>657</v>
      </c>
      <c r="G73" s="33" t="s">
        <v>657</v>
      </c>
      <c r="H73" s="33" t="s">
        <v>657</v>
      </c>
      <c r="I73" s="84"/>
      <c r="J73" s="85"/>
      <c r="K73" s="86"/>
      <c r="L73" s="87"/>
      <c r="M73" s="88"/>
    </row>
    <row r="74" spans="1:13" s="2" customFormat="1" ht="12.95" customHeight="1" x14ac:dyDescent="0.2">
      <c r="A74" s="7" t="s">
        <v>440</v>
      </c>
      <c r="B74" s="8" t="s">
        <v>912</v>
      </c>
      <c r="C74" s="9" t="s">
        <v>441</v>
      </c>
      <c r="D74" s="33" t="s">
        <v>657</v>
      </c>
      <c r="E74" s="33" t="s">
        <v>657</v>
      </c>
      <c r="F74" s="33" t="s">
        <v>657</v>
      </c>
      <c r="G74" s="33" t="s">
        <v>657</v>
      </c>
      <c r="H74" s="33" t="s">
        <v>657</v>
      </c>
      <c r="I74" s="84"/>
      <c r="J74" s="85"/>
      <c r="K74" s="86"/>
      <c r="L74" s="87"/>
      <c r="M74" s="88"/>
    </row>
    <row r="75" spans="1:13" s="2" customFormat="1" ht="12.95" customHeight="1" x14ac:dyDescent="0.2">
      <c r="A75" s="7" t="s">
        <v>341</v>
      </c>
      <c r="B75" s="8" t="s">
        <v>915</v>
      </c>
      <c r="C75" s="10" t="s">
        <v>342</v>
      </c>
      <c r="D75" s="33" t="s">
        <v>657</v>
      </c>
      <c r="E75" s="33" t="s">
        <v>657</v>
      </c>
      <c r="F75" s="33" t="s">
        <v>657</v>
      </c>
      <c r="G75" s="33" t="s">
        <v>657</v>
      </c>
      <c r="H75" s="33" t="s">
        <v>657</v>
      </c>
      <c r="I75" s="84"/>
      <c r="J75" s="85"/>
      <c r="K75" s="86"/>
      <c r="L75" s="87"/>
      <c r="M75" s="88"/>
    </row>
    <row r="76" spans="1:13" s="2" customFormat="1" ht="12.95" customHeight="1" x14ac:dyDescent="0.2">
      <c r="A76" s="7" t="s">
        <v>399</v>
      </c>
      <c r="B76" s="8" t="s">
        <v>910</v>
      </c>
      <c r="C76" s="9" t="s">
        <v>400</v>
      </c>
      <c r="D76" s="33" t="s">
        <v>657</v>
      </c>
      <c r="E76" s="33" t="s">
        <v>657</v>
      </c>
      <c r="F76" s="33" t="s">
        <v>657</v>
      </c>
      <c r="G76" s="33" t="s">
        <v>657</v>
      </c>
      <c r="H76" s="33" t="s">
        <v>657</v>
      </c>
      <c r="I76" s="84"/>
      <c r="J76" s="85"/>
      <c r="K76" s="86"/>
      <c r="L76" s="87"/>
      <c r="M76" s="88"/>
    </row>
    <row r="77" spans="1:13" s="2" customFormat="1" ht="12.95" customHeight="1" x14ac:dyDescent="0.2">
      <c r="A77" s="7" t="s">
        <v>497</v>
      </c>
      <c r="B77" s="8" t="s">
        <v>906</v>
      </c>
      <c r="C77" s="9" t="s">
        <v>498</v>
      </c>
      <c r="D77" s="121" t="s">
        <v>832</v>
      </c>
      <c r="E77" s="109" t="s">
        <v>799</v>
      </c>
      <c r="F77" s="25"/>
      <c r="G77" s="24"/>
      <c r="H77" s="24"/>
      <c r="I77" s="24"/>
      <c r="J77" s="31" t="s">
        <v>1309</v>
      </c>
      <c r="K77" s="18" t="s">
        <v>1306</v>
      </c>
      <c r="L77" s="26"/>
      <c r="M77" s="68"/>
    </row>
    <row r="78" spans="1:13" s="2" customFormat="1" ht="12.95" customHeight="1" x14ac:dyDescent="0.2">
      <c r="A78" s="7" t="s">
        <v>306</v>
      </c>
      <c r="B78" s="8" t="s">
        <v>907</v>
      </c>
      <c r="C78" s="10" t="s">
        <v>307</v>
      </c>
      <c r="D78" s="121" t="s">
        <v>833</v>
      </c>
      <c r="E78" s="20" t="s">
        <v>800</v>
      </c>
      <c r="F78" s="25"/>
      <c r="G78" s="24"/>
      <c r="H78" s="24"/>
      <c r="I78" s="24"/>
      <c r="J78" s="31" t="s">
        <v>1309</v>
      </c>
      <c r="K78" s="18" t="s">
        <v>1306</v>
      </c>
      <c r="L78" s="26"/>
      <c r="M78" s="68"/>
    </row>
    <row r="79" spans="1:13" s="2" customFormat="1" ht="12.95" customHeight="1" x14ac:dyDescent="0.2">
      <c r="A79" s="7" t="s">
        <v>979</v>
      </c>
      <c r="B79" s="8" t="s">
        <v>906</v>
      </c>
      <c r="C79" s="9" t="s">
        <v>412</v>
      </c>
      <c r="D79" s="33" t="s">
        <v>657</v>
      </c>
      <c r="E79" s="33" t="s">
        <v>657</v>
      </c>
      <c r="F79" s="33" t="s">
        <v>657</v>
      </c>
      <c r="G79" s="33" t="s">
        <v>657</v>
      </c>
      <c r="H79" s="33" t="s">
        <v>657</v>
      </c>
      <c r="I79" s="84"/>
      <c r="J79" s="85"/>
      <c r="K79" s="86"/>
      <c r="L79" s="87"/>
      <c r="M79" s="88"/>
    </row>
    <row r="80" spans="1:13" s="2" customFormat="1" ht="12.95" customHeight="1" x14ac:dyDescent="0.2">
      <c r="A80" s="7" t="s">
        <v>375</v>
      </c>
      <c r="B80" s="8" t="s">
        <v>915</v>
      </c>
      <c r="C80" s="9" t="s">
        <v>376</v>
      </c>
      <c r="D80" s="33" t="s">
        <v>657</v>
      </c>
      <c r="E80" s="33" t="s">
        <v>657</v>
      </c>
      <c r="F80" s="33" t="s">
        <v>657</v>
      </c>
      <c r="G80" s="33" t="s">
        <v>657</v>
      </c>
      <c r="H80" s="33" t="s">
        <v>657</v>
      </c>
      <c r="I80" s="84"/>
      <c r="J80" s="85"/>
      <c r="K80" s="86"/>
      <c r="L80" s="89"/>
      <c r="M80" s="89"/>
    </row>
    <row r="81" spans="1:13" s="2" customFormat="1" ht="12.95" customHeight="1" x14ac:dyDescent="0.2">
      <c r="A81" s="7" t="s">
        <v>337</v>
      </c>
      <c r="B81" s="8" t="s">
        <v>907</v>
      </c>
      <c r="C81" s="10" t="s">
        <v>338</v>
      </c>
      <c r="D81" s="33" t="s">
        <v>657</v>
      </c>
      <c r="E81" s="33" t="s">
        <v>657</v>
      </c>
      <c r="F81" s="33" t="s">
        <v>657</v>
      </c>
      <c r="G81" s="33" t="s">
        <v>657</v>
      </c>
      <c r="H81" s="33" t="s">
        <v>657</v>
      </c>
      <c r="I81" s="84"/>
      <c r="J81" s="85"/>
      <c r="K81" s="86"/>
      <c r="L81" s="89"/>
      <c r="M81" s="89"/>
    </row>
    <row r="82" spans="1:13" s="2" customFormat="1" ht="12.95" customHeight="1" x14ac:dyDescent="0.2">
      <c r="A82" s="7" t="s">
        <v>652</v>
      </c>
      <c r="B82" s="8" t="s">
        <v>906</v>
      </c>
      <c r="C82" s="9" t="s">
        <v>518</v>
      </c>
      <c r="D82" s="33" t="s">
        <v>657</v>
      </c>
      <c r="E82" s="33" t="s">
        <v>657</v>
      </c>
      <c r="F82" s="33" t="s">
        <v>657</v>
      </c>
      <c r="G82" s="33" t="s">
        <v>657</v>
      </c>
      <c r="H82" s="33" t="s">
        <v>657</v>
      </c>
      <c r="I82" s="84"/>
      <c r="J82" s="85"/>
      <c r="K82" s="86"/>
      <c r="L82" s="87"/>
      <c r="M82" s="88"/>
    </row>
    <row r="83" spans="1:13" s="2" customFormat="1" ht="12.95" customHeight="1" x14ac:dyDescent="0.2">
      <c r="A83" s="7" t="s">
        <v>500</v>
      </c>
      <c r="B83" s="8" t="s">
        <v>914</v>
      </c>
      <c r="C83" s="9" t="s">
        <v>501</v>
      </c>
      <c r="D83" s="33" t="s">
        <v>657</v>
      </c>
      <c r="E83" s="33" t="s">
        <v>657</v>
      </c>
      <c r="F83" s="33" t="s">
        <v>657</v>
      </c>
      <c r="G83" s="33" t="s">
        <v>657</v>
      </c>
      <c r="H83" s="33" t="s">
        <v>657</v>
      </c>
      <c r="I83" s="84"/>
      <c r="J83" s="85"/>
      <c r="K83" s="86"/>
      <c r="L83" s="87"/>
      <c r="M83" s="88"/>
    </row>
    <row r="84" spans="1:13" s="2" customFormat="1" ht="12.95" customHeight="1" x14ac:dyDescent="0.2">
      <c r="A84" s="7" t="s">
        <v>122</v>
      </c>
      <c r="B84" s="8" t="s">
        <v>917</v>
      </c>
      <c r="C84" s="10" t="s">
        <v>123</v>
      </c>
      <c r="D84" s="33" t="s">
        <v>657</v>
      </c>
      <c r="E84" s="33" t="s">
        <v>657</v>
      </c>
      <c r="F84" s="33" t="s">
        <v>657</v>
      </c>
      <c r="G84" s="33" t="s">
        <v>657</v>
      </c>
      <c r="H84" s="33" t="s">
        <v>657</v>
      </c>
      <c r="I84" s="84"/>
      <c r="J84" s="85"/>
      <c r="K84" s="86"/>
      <c r="L84" s="87"/>
      <c r="M84" s="88"/>
    </row>
    <row r="85" spans="1:13" s="2" customFormat="1" ht="12.95" customHeight="1" x14ac:dyDescent="0.2">
      <c r="A85" s="7" t="s">
        <v>98</v>
      </c>
      <c r="B85" s="8" t="s">
        <v>912</v>
      </c>
      <c r="C85" s="10" t="s">
        <v>99</v>
      </c>
      <c r="D85" s="33" t="s">
        <v>657</v>
      </c>
      <c r="E85" s="33" t="s">
        <v>657</v>
      </c>
      <c r="F85" s="33" t="s">
        <v>657</v>
      </c>
      <c r="G85" s="33" t="s">
        <v>657</v>
      </c>
      <c r="H85" s="33" t="s">
        <v>657</v>
      </c>
      <c r="I85" s="84"/>
      <c r="J85" s="85"/>
      <c r="K85" s="86"/>
      <c r="L85" s="87"/>
      <c r="M85" s="88"/>
    </row>
    <row r="86" spans="1:13" s="2" customFormat="1" ht="12.95" customHeight="1" x14ac:dyDescent="0.2">
      <c r="A86" s="7" t="s">
        <v>203</v>
      </c>
      <c r="B86" s="8" t="s">
        <v>913</v>
      </c>
      <c r="C86" s="10" t="s">
        <v>204</v>
      </c>
      <c r="D86" s="121" t="s">
        <v>834</v>
      </c>
      <c r="E86" s="20" t="s">
        <v>801</v>
      </c>
      <c r="F86" s="25"/>
      <c r="G86" s="24"/>
      <c r="H86" s="24"/>
      <c r="I86" s="24"/>
      <c r="J86" s="31" t="s">
        <v>1309</v>
      </c>
      <c r="K86" s="18" t="s">
        <v>1306</v>
      </c>
      <c r="L86" s="26"/>
      <c r="M86" s="68"/>
    </row>
    <row r="87" spans="1:13" s="2" customFormat="1" ht="12.95" customHeight="1" x14ac:dyDescent="0.2">
      <c r="A87" s="7" t="s">
        <v>614</v>
      </c>
      <c r="B87" s="8" t="s">
        <v>907</v>
      </c>
      <c r="C87" s="9" t="s">
        <v>615</v>
      </c>
      <c r="D87" s="33" t="s">
        <v>657</v>
      </c>
      <c r="E87" s="33" t="s">
        <v>657</v>
      </c>
      <c r="F87" s="33" t="s">
        <v>657</v>
      </c>
      <c r="G87" s="33" t="s">
        <v>657</v>
      </c>
      <c r="H87" s="33" t="s">
        <v>657</v>
      </c>
      <c r="I87" s="84"/>
      <c r="J87" s="85"/>
      <c r="K87" s="86"/>
      <c r="L87" s="87"/>
      <c r="M87" s="88"/>
    </row>
    <row r="88" spans="1:13" s="2" customFormat="1" ht="12.95" customHeight="1" x14ac:dyDescent="0.2">
      <c r="A88" s="7" t="s">
        <v>403</v>
      </c>
      <c r="B88" s="8" t="s">
        <v>906</v>
      </c>
      <c r="C88" s="9" t="s">
        <v>404</v>
      </c>
      <c r="D88" s="121" t="s">
        <v>835</v>
      </c>
      <c r="E88" s="20" t="s">
        <v>802</v>
      </c>
      <c r="F88" s="25"/>
      <c r="G88" s="24"/>
      <c r="H88" s="24"/>
      <c r="I88" s="24"/>
      <c r="J88" s="31" t="s">
        <v>1309</v>
      </c>
      <c r="K88" s="18" t="s">
        <v>1306</v>
      </c>
      <c r="L88" s="26"/>
      <c r="M88" s="68"/>
    </row>
    <row r="89" spans="1:13" s="2" customFormat="1" ht="12.95" customHeight="1" x14ac:dyDescent="0.2">
      <c r="A89" s="7" t="s">
        <v>318</v>
      </c>
      <c r="B89" s="8" t="s">
        <v>913</v>
      </c>
      <c r="C89" s="10" t="s">
        <v>319</v>
      </c>
      <c r="D89" s="33" t="s">
        <v>657</v>
      </c>
      <c r="E89" s="33" t="s">
        <v>657</v>
      </c>
      <c r="F89" s="33" t="s">
        <v>657</v>
      </c>
      <c r="G89" s="33" t="s">
        <v>657</v>
      </c>
      <c r="H89" s="33" t="s">
        <v>657</v>
      </c>
      <c r="I89" s="84"/>
      <c r="J89" s="85"/>
      <c r="K89" s="86"/>
      <c r="L89" s="87"/>
      <c r="M89" s="88"/>
    </row>
    <row r="90" spans="1:13" s="2" customFormat="1" ht="12.95" customHeight="1" x14ac:dyDescent="0.2">
      <c r="A90" s="7" t="s">
        <v>980</v>
      </c>
      <c r="B90" s="8" t="s">
        <v>906</v>
      </c>
      <c r="C90" s="10" t="s">
        <v>2</v>
      </c>
      <c r="D90" s="33" t="s">
        <v>657</v>
      </c>
      <c r="E90" s="33" t="s">
        <v>657</v>
      </c>
      <c r="F90" s="33" t="s">
        <v>657</v>
      </c>
      <c r="G90" s="33" t="s">
        <v>657</v>
      </c>
      <c r="H90" s="33" t="s">
        <v>657</v>
      </c>
      <c r="I90" s="84"/>
      <c r="J90" s="85"/>
      <c r="K90" s="86"/>
      <c r="L90" s="87"/>
      <c r="M90" s="88"/>
    </row>
    <row r="91" spans="1:13" s="2" customFormat="1" ht="12.95" customHeight="1" x14ac:dyDescent="0.2">
      <c r="A91" s="7" t="s">
        <v>360</v>
      </c>
      <c r="B91" s="8" t="s">
        <v>911</v>
      </c>
      <c r="C91" s="10" t="s">
        <v>361</v>
      </c>
      <c r="D91" s="33" t="s">
        <v>657</v>
      </c>
      <c r="E91" s="33" t="s">
        <v>657</v>
      </c>
      <c r="F91" s="33" t="s">
        <v>657</v>
      </c>
      <c r="G91" s="33" t="s">
        <v>657</v>
      </c>
      <c r="H91" s="33" t="s">
        <v>657</v>
      </c>
      <c r="I91" s="84"/>
      <c r="J91" s="85"/>
      <c r="K91" s="86"/>
      <c r="L91" s="87"/>
      <c r="M91" s="88"/>
    </row>
    <row r="92" spans="1:13" s="2" customFormat="1" ht="12.95" customHeight="1" x14ac:dyDescent="0.2">
      <c r="A92" s="7" t="s">
        <v>278</v>
      </c>
      <c r="B92" s="8" t="s">
        <v>910</v>
      </c>
      <c r="C92" s="10" t="s">
        <v>279</v>
      </c>
      <c r="D92" s="33" t="s">
        <v>657</v>
      </c>
      <c r="E92" s="33" t="s">
        <v>657</v>
      </c>
      <c r="F92" s="33" t="s">
        <v>657</v>
      </c>
      <c r="G92" s="33" t="s">
        <v>657</v>
      </c>
      <c r="H92" s="33" t="s">
        <v>657</v>
      </c>
      <c r="I92" s="84"/>
      <c r="J92" s="85"/>
      <c r="K92" s="86"/>
      <c r="L92" s="87"/>
      <c r="M92" s="88"/>
    </row>
    <row r="93" spans="1:13" s="2" customFormat="1" ht="12.95" customHeight="1" x14ac:dyDescent="0.2">
      <c r="A93" s="7" t="s">
        <v>620</v>
      </c>
      <c r="B93" s="8" t="s">
        <v>917</v>
      </c>
      <c r="C93" s="9" t="s">
        <v>621</v>
      </c>
      <c r="D93" s="33" t="s">
        <v>657</v>
      </c>
      <c r="E93" s="33" t="s">
        <v>657</v>
      </c>
      <c r="F93" s="33" t="s">
        <v>657</v>
      </c>
      <c r="G93" s="33" t="s">
        <v>657</v>
      </c>
      <c r="H93" s="33" t="s">
        <v>657</v>
      </c>
      <c r="I93" s="84"/>
      <c r="J93" s="85"/>
      <c r="K93" s="86"/>
      <c r="L93" s="87"/>
      <c r="M93" s="88"/>
    </row>
    <row r="94" spans="1:13" s="2" customFormat="1" ht="12.95" customHeight="1" x14ac:dyDescent="0.2">
      <c r="A94" s="7" t="s">
        <v>981</v>
      </c>
      <c r="B94" s="8" t="s">
        <v>918</v>
      </c>
      <c r="C94" s="10" t="s">
        <v>178</v>
      </c>
      <c r="D94" s="33" t="s">
        <v>657</v>
      </c>
      <c r="E94" s="33" t="s">
        <v>657</v>
      </c>
      <c r="F94" s="33" t="s">
        <v>657</v>
      </c>
      <c r="G94" s="33" t="s">
        <v>657</v>
      </c>
      <c r="H94" s="33" t="s">
        <v>657</v>
      </c>
      <c r="I94" s="84"/>
      <c r="J94" s="85"/>
      <c r="K94" s="86"/>
      <c r="L94" s="87"/>
      <c r="M94" s="88"/>
    </row>
    <row r="95" spans="1:13" s="2" customFormat="1" ht="12.95" customHeight="1" x14ac:dyDescent="0.2">
      <c r="A95" s="7" t="s">
        <v>982</v>
      </c>
      <c r="B95" s="8" t="s">
        <v>911</v>
      </c>
      <c r="C95" s="10" t="s">
        <v>330</v>
      </c>
      <c r="D95" s="33" t="s">
        <v>657</v>
      </c>
      <c r="E95" s="33" t="s">
        <v>657</v>
      </c>
      <c r="F95" s="33" t="s">
        <v>657</v>
      </c>
      <c r="G95" s="33" t="s">
        <v>657</v>
      </c>
      <c r="H95" s="33" t="s">
        <v>657</v>
      </c>
      <c r="I95" s="84"/>
      <c r="J95" s="85"/>
      <c r="K95" s="86"/>
      <c r="L95" s="87"/>
      <c r="M95" s="88"/>
    </row>
    <row r="96" spans="1:13" s="2" customFormat="1" ht="12.95" customHeight="1" x14ac:dyDescent="0.2">
      <c r="A96" s="7" t="s">
        <v>921</v>
      </c>
      <c r="B96" s="8" t="s">
        <v>912</v>
      </c>
      <c r="C96" s="9" t="s">
        <v>368</v>
      </c>
      <c r="D96" s="33" t="s">
        <v>657</v>
      </c>
      <c r="E96" s="33" t="s">
        <v>657</v>
      </c>
      <c r="F96" s="33" t="s">
        <v>657</v>
      </c>
      <c r="G96" s="33" t="s">
        <v>657</v>
      </c>
      <c r="H96" s="33" t="s">
        <v>657</v>
      </c>
      <c r="I96" s="84"/>
      <c r="J96" s="85"/>
      <c r="K96" s="86"/>
      <c r="L96" s="87"/>
      <c r="M96" s="88"/>
    </row>
    <row r="97" spans="1:13" s="2" customFormat="1" ht="12.95" customHeight="1" x14ac:dyDescent="0.2">
      <c r="A97" s="7" t="s">
        <v>371</v>
      </c>
      <c r="B97" s="8" t="s">
        <v>912</v>
      </c>
      <c r="C97" s="9" t="s">
        <v>372</v>
      </c>
      <c r="D97" s="33" t="s">
        <v>657</v>
      </c>
      <c r="E97" s="33" t="s">
        <v>657</v>
      </c>
      <c r="F97" s="33" t="s">
        <v>657</v>
      </c>
      <c r="G97" s="33" t="s">
        <v>657</v>
      </c>
      <c r="H97" s="33" t="s">
        <v>657</v>
      </c>
      <c r="I97" s="84"/>
      <c r="J97" s="85"/>
      <c r="K97" s="86"/>
      <c r="L97" s="87"/>
      <c r="M97" s="88"/>
    </row>
    <row r="98" spans="1:13" s="2" customFormat="1" ht="12.95" customHeight="1" x14ac:dyDescent="0.2">
      <c r="A98" s="7" t="s">
        <v>286</v>
      </c>
      <c r="B98" s="8" t="s">
        <v>912</v>
      </c>
      <c r="C98" s="10" t="s">
        <v>287</v>
      </c>
      <c r="D98" s="33" t="s">
        <v>657</v>
      </c>
      <c r="E98" s="33" t="s">
        <v>657</v>
      </c>
      <c r="F98" s="33" t="s">
        <v>657</v>
      </c>
      <c r="G98" s="33" t="s">
        <v>657</v>
      </c>
      <c r="H98" s="33" t="s">
        <v>657</v>
      </c>
      <c r="I98" s="84"/>
      <c r="J98" s="85"/>
      <c r="K98" s="86"/>
      <c r="L98" s="87"/>
      <c r="M98" s="88"/>
    </row>
    <row r="99" spans="1:13" s="2" customFormat="1" ht="12.95" customHeight="1" x14ac:dyDescent="0.2">
      <c r="A99" s="7" t="s">
        <v>983</v>
      </c>
      <c r="B99" s="8" t="s">
        <v>913</v>
      </c>
      <c r="C99" s="9" t="s">
        <v>561</v>
      </c>
      <c r="D99" s="121" t="s">
        <v>836</v>
      </c>
      <c r="E99" s="20" t="s">
        <v>839</v>
      </c>
      <c r="F99" s="25"/>
      <c r="G99" s="24"/>
      <c r="H99" s="24"/>
      <c r="I99" s="24"/>
      <c r="J99" s="31" t="s">
        <v>1309</v>
      </c>
      <c r="K99" s="18" t="s">
        <v>1306</v>
      </c>
      <c r="L99" s="26"/>
      <c r="M99" s="68"/>
    </row>
    <row r="100" spans="1:13" s="2" customFormat="1" ht="12.95" customHeight="1" x14ac:dyDescent="0.2">
      <c r="A100" s="7" t="s">
        <v>984</v>
      </c>
      <c r="B100" s="8" t="s">
        <v>913</v>
      </c>
      <c r="C100" s="10" t="s">
        <v>353</v>
      </c>
      <c r="D100" s="33" t="s">
        <v>657</v>
      </c>
      <c r="E100" s="33" t="s">
        <v>657</v>
      </c>
      <c r="F100" s="33" t="s">
        <v>657</v>
      </c>
      <c r="G100" s="33" t="s">
        <v>657</v>
      </c>
      <c r="H100" s="33" t="s">
        <v>657</v>
      </c>
      <c r="I100" s="84"/>
      <c r="J100" s="85"/>
      <c r="K100" s="86"/>
      <c r="L100" s="87"/>
      <c r="M100" s="88"/>
    </row>
    <row r="101" spans="1:13" s="2" customFormat="1" ht="12.95" customHeight="1" x14ac:dyDescent="0.2">
      <c r="A101" s="7" t="s">
        <v>985</v>
      </c>
      <c r="B101" s="8" t="s">
        <v>912</v>
      </c>
      <c r="C101" s="9" t="s">
        <v>625</v>
      </c>
      <c r="D101" s="33" t="s">
        <v>657</v>
      </c>
      <c r="E101" s="33" t="s">
        <v>657</v>
      </c>
      <c r="F101" s="33" t="s">
        <v>657</v>
      </c>
      <c r="G101" s="33" t="s">
        <v>657</v>
      </c>
      <c r="H101" s="33" t="s">
        <v>657</v>
      </c>
      <c r="I101" s="84"/>
      <c r="J101" s="85"/>
      <c r="K101" s="86"/>
      <c r="L101" s="87"/>
      <c r="M101" s="88"/>
    </row>
    <row r="102" spans="1:13" s="2" customFormat="1" ht="12.95" customHeight="1" x14ac:dyDescent="0.2">
      <c r="A102" s="7" t="s">
        <v>986</v>
      </c>
      <c r="B102" s="8" t="s">
        <v>910</v>
      </c>
      <c r="C102" s="10" t="s">
        <v>37</v>
      </c>
      <c r="D102" s="33" t="s">
        <v>657</v>
      </c>
      <c r="E102" s="33" t="s">
        <v>657</v>
      </c>
      <c r="F102" s="33" t="s">
        <v>657</v>
      </c>
      <c r="G102" s="33" t="s">
        <v>657</v>
      </c>
      <c r="H102" s="33" t="s">
        <v>657</v>
      </c>
      <c r="I102" s="84"/>
      <c r="J102" s="85"/>
      <c r="K102" s="86"/>
      <c r="L102" s="87"/>
      <c r="M102" s="88"/>
    </row>
    <row r="103" spans="1:13" s="2" customFormat="1" ht="12.95" customHeight="1" x14ac:dyDescent="0.2">
      <c r="A103" s="7" t="s">
        <v>987</v>
      </c>
      <c r="B103" s="8" t="s">
        <v>909</v>
      </c>
      <c r="C103" s="10" t="s">
        <v>174</v>
      </c>
      <c r="D103" s="121" t="s">
        <v>837</v>
      </c>
      <c r="E103" s="20" t="s">
        <v>838</v>
      </c>
      <c r="F103" s="25"/>
      <c r="G103" s="24"/>
      <c r="H103" s="24"/>
      <c r="I103" s="24"/>
      <c r="J103" s="31" t="s">
        <v>1309</v>
      </c>
      <c r="K103" s="18" t="s">
        <v>1306</v>
      </c>
      <c r="L103" s="26"/>
      <c r="M103" s="68"/>
    </row>
    <row r="104" spans="1:13" s="2" customFormat="1" ht="12.95" customHeight="1" x14ac:dyDescent="0.2">
      <c r="A104" s="7" t="s">
        <v>333</v>
      </c>
      <c r="B104" s="8" t="s">
        <v>912</v>
      </c>
      <c r="C104" s="10" t="s">
        <v>334</v>
      </c>
      <c r="D104" s="33" t="s">
        <v>657</v>
      </c>
      <c r="E104" s="33" t="s">
        <v>657</v>
      </c>
      <c r="F104" s="33" t="s">
        <v>657</v>
      </c>
      <c r="G104" s="33" t="s">
        <v>657</v>
      </c>
      <c r="H104" s="33" t="s">
        <v>657</v>
      </c>
      <c r="I104" s="84"/>
      <c r="J104" s="85"/>
      <c r="K104" s="86"/>
      <c r="L104" s="87"/>
      <c r="M104" s="88"/>
    </row>
    <row r="105" spans="1:13" s="2" customFormat="1" ht="12.95" customHeight="1" x14ac:dyDescent="0.2">
      <c r="A105" s="7" t="s">
        <v>258</v>
      </c>
      <c r="B105" s="8" t="s">
        <v>918</v>
      </c>
      <c r="C105" s="10" t="s">
        <v>259</v>
      </c>
      <c r="D105" s="121" t="s">
        <v>840</v>
      </c>
      <c r="E105" s="20" t="s">
        <v>841</v>
      </c>
      <c r="F105" s="25"/>
      <c r="G105" s="24"/>
      <c r="H105" s="24"/>
      <c r="I105" s="24"/>
      <c r="J105" s="31" t="s">
        <v>1309</v>
      </c>
      <c r="K105" s="18" t="s">
        <v>1306</v>
      </c>
      <c r="L105" s="26"/>
      <c r="M105" s="68"/>
    </row>
    <row r="106" spans="1:13" s="2" customFormat="1" ht="12.95" customHeight="1" x14ac:dyDescent="0.2">
      <c r="A106" s="7" t="s">
        <v>583</v>
      </c>
      <c r="B106" s="8" t="s">
        <v>913</v>
      </c>
      <c r="C106" s="9" t="s">
        <v>584</v>
      </c>
      <c r="D106" s="33" t="s">
        <v>657</v>
      </c>
      <c r="E106" s="33" t="s">
        <v>657</v>
      </c>
      <c r="F106" s="33" t="s">
        <v>657</v>
      </c>
      <c r="G106" s="33" t="s">
        <v>657</v>
      </c>
      <c r="H106" s="33" t="s">
        <v>657</v>
      </c>
      <c r="I106" s="84"/>
      <c r="J106" s="85"/>
      <c r="K106" s="86"/>
      <c r="L106" s="87"/>
      <c r="M106" s="88"/>
    </row>
    <row r="107" spans="1:13" s="2" customFormat="1" ht="12.95" customHeight="1" x14ac:dyDescent="0.2">
      <c r="A107" s="7" t="s">
        <v>923</v>
      </c>
      <c r="B107" s="8" t="s">
        <v>918</v>
      </c>
      <c r="C107" s="9" t="s">
        <v>571</v>
      </c>
      <c r="D107" s="33" t="s">
        <v>657</v>
      </c>
      <c r="E107" s="33" t="s">
        <v>657</v>
      </c>
      <c r="F107" s="33" t="s">
        <v>657</v>
      </c>
      <c r="G107" s="33" t="s">
        <v>657</v>
      </c>
      <c r="H107" s="33" t="s">
        <v>657</v>
      </c>
      <c r="I107" s="84"/>
      <c r="J107" s="85"/>
      <c r="K107" s="86"/>
      <c r="L107" s="87"/>
      <c r="M107" s="88"/>
    </row>
    <row r="108" spans="1:13" s="2" customFormat="1" ht="12.95" customHeight="1" x14ac:dyDescent="0.2">
      <c r="A108" s="7" t="s">
        <v>575</v>
      </c>
      <c r="B108" s="8" t="s">
        <v>915</v>
      </c>
      <c r="C108" s="9" t="s">
        <v>576</v>
      </c>
      <c r="D108" s="33" t="s">
        <v>657</v>
      </c>
      <c r="E108" s="33" t="s">
        <v>657</v>
      </c>
      <c r="F108" s="33" t="s">
        <v>657</v>
      </c>
      <c r="G108" s="33" t="s">
        <v>657</v>
      </c>
      <c r="H108" s="33" t="s">
        <v>657</v>
      </c>
      <c r="I108" s="84"/>
      <c r="J108" s="85"/>
      <c r="K108" s="86"/>
      <c r="L108" s="87"/>
      <c r="M108" s="88"/>
    </row>
    <row r="109" spans="1:13" s="2" customFormat="1" ht="12.95" customHeight="1" x14ac:dyDescent="0.2">
      <c r="A109" s="7" t="s">
        <v>488</v>
      </c>
      <c r="B109" s="8" t="s">
        <v>911</v>
      </c>
      <c r="C109" s="9" t="s">
        <v>489</v>
      </c>
      <c r="D109" s="33" t="s">
        <v>657</v>
      </c>
      <c r="E109" s="33" t="s">
        <v>657</v>
      </c>
      <c r="F109" s="33" t="s">
        <v>657</v>
      </c>
      <c r="G109" s="33" t="s">
        <v>657</v>
      </c>
      <c r="H109" s="33" t="s">
        <v>657</v>
      </c>
      <c r="I109" s="84"/>
      <c r="J109" s="85"/>
      <c r="K109" s="86"/>
      <c r="L109" s="87"/>
      <c r="M109" s="88"/>
    </row>
    <row r="110" spans="1:13" s="2" customFormat="1" ht="12.95" customHeight="1" x14ac:dyDescent="0.2">
      <c r="A110" s="7" t="s">
        <v>282</v>
      </c>
      <c r="B110" s="8" t="s">
        <v>920</v>
      </c>
      <c r="C110" s="10" t="s">
        <v>283</v>
      </c>
      <c r="D110" s="121" t="s">
        <v>842</v>
      </c>
      <c r="E110" s="20" t="s">
        <v>843</v>
      </c>
      <c r="F110" s="25"/>
      <c r="G110" s="24"/>
      <c r="H110" s="24"/>
      <c r="I110" s="24"/>
      <c r="J110" s="31" t="s">
        <v>1309</v>
      </c>
      <c r="K110" s="18" t="s">
        <v>1306</v>
      </c>
      <c r="L110" s="26"/>
      <c r="M110" s="68"/>
    </row>
    <row r="111" spans="1:13" s="2" customFormat="1" ht="12.95" customHeight="1" x14ac:dyDescent="0.2">
      <c r="A111" s="7" t="s">
        <v>118</v>
      </c>
      <c r="B111" s="8" t="s">
        <v>914</v>
      </c>
      <c r="C111" s="10" t="s">
        <v>119</v>
      </c>
      <c r="D111" s="121" t="s">
        <v>844</v>
      </c>
      <c r="E111" s="20" t="s">
        <v>845</v>
      </c>
      <c r="F111" s="25"/>
      <c r="G111" s="24"/>
      <c r="H111" s="24"/>
      <c r="I111" s="24"/>
      <c r="J111" s="31" t="s">
        <v>1309</v>
      </c>
      <c r="K111" s="18" t="s">
        <v>1306</v>
      </c>
      <c r="L111" s="26"/>
      <c r="M111" s="68"/>
    </row>
    <row r="112" spans="1:13" s="2" customFormat="1" ht="12.95" customHeight="1" x14ac:dyDescent="0.2">
      <c r="A112" s="7" t="s">
        <v>59</v>
      </c>
      <c r="B112" s="8" t="s">
        <v>906</v>
      </c>
      <c r="C112" s="10" t="s">
        <v>60</v>
      </c>
      <c r="D112" s="33" t="s">
        <v>657</v>
      </c>
      <c r="E112" s="33" t="s">
        <v>657</v>
      </c>
      <c r="F112" s="33" t="s">
        <v>657</v>
      </c>
      <c r="G112" s="33" t="s">
        <v>657</v>
      </c>
      <c r="H112" s="33" t="s">
        <v>657</v>
      </c>
      <c r="I112" s="84"/>
      <c r="J112" s="85"/>
      <c r="K112" s="86"/>
      <c r="L112" s="87"/>
      <c r="M112" s="88"/>
    </row>
    <row r="113" spans="1:13" s="2" customFormat="1" ht="12.95" customHeight="1" x14ac:dyDescent="0.2">
      <c r="A113" s="7" t="s">
        <v>1013</v>
      </c>
      <c r="B113" s="8" t="s">
        <v>913</v>
      </c>
      <c r="C113" s="9" t="s">
        <v>632</v>
      </c>
      <c r="D113" s="33" t="s">
        <v>657</v>
      </c>
      <c r="E113" s="33" t="s">
        <v>657</v>
      </c>
      <c r="F113" s="33" t="s">
        <v>657</v>
      </c>
      <c r="G113" s="33" t="s">
        <v>657</v>
      </c>
      <c r="H113" s="33" t="s">
        <v>657</v>
      </c>
      <c r="I113" s="84"/>
      <c r="J113" s="85"/>
      <c r="K113" s="86"/>
      <c r="L113" s="87"/>
      <c r="M113" s="88"/>
    </row>
    <row r="114" spans="1:13" s="2" customFormat="1" ht="12.95" customHeight="1" x14ac:dyDescent="0.2">
      <c r="A114" s="7" t="s">
        <v>520</v>
      </c>
      <c r="B114" s="8" t="s">
        <v>906</v>
      </c>
      <c r="C114" s="9" t="s">
        <v>521</v>
      </c>
      <c r="D114" s="33" t="s">
        <v>657</v>
      </c>
      <c r="E114" s="33" t="s">
        <v>657</v>
      </c>
      <c r="F114" s="33" t="s">
        <v>657</v>
      </c>
      <c r="G114" s="33" t="s">
        <v>657</v>
      </c>
      <c r="H114" s="33" t="s">
        <v>657</v>
      </c>
      <c r="I114" s="84"/>
      <c r="J114" s="85"/>
      <c r="K114" s="86"/>
      <c r="L114" s="90"/>
      <c r="M114" s="88"/>
    </row>
    <row r="115" spans="1:13" s="2" customFormat="1" ht="12.95" customHeight="1" x14ac:dyDescent="0.2">
      <c r="A115" s="7" t="s">
        <v>134</v>
      </c>
      <c r="B115" s="8" t="s">
        <v>918</v>
      </c>
      <c r="C115" s="10" t="s">
        <v>135</v>
      </c>
      <c r="D115" s="121" t="s">
        <v>846</v>
      </c>
      <c r="E115" s="20" t="s">
        <v>847</v>
      </c>
      <c r="F115" s="25"/>
      <c r="G115" s="24"/>
      <c r="H115" s="24"/>
      <c r="I115" s="24"/>
      <c r="J115" s="31" t="s">
        <v>1309</v>
      </c>
      <c r="K115" s="18" t="s">
        <v>1306</v>
      </c>
      <c r="L115" s="26"/>
      <c r="M115" s="68"/>
    </row>
    <row r="116" spans="1:13" s="2" customFormat="1" ht="12.95" customHeight="1" x14ac:dyDescent="0.2">
      <c r="A116" s="7" t="s">
        <v>181</v>
      </c>
      <c r="B116" s="8" t="s">
        <v>909</v>
      </c>
      <c r="C116" s="10" t="s">
        <v>182</v>
      </c>
      <c r="D116" s="121" t="s">
        <v>848</v>
      </c>
      <c r="E116" s="20" t="s">
        <v>754</v>
      </c>
      <c r="F116" s="25"/>
      <c r="G116" s="24"/>
      <c r="H116" s="24"/>
      <c r="I116" s="24"/>
      <c r="J116" s="31" t="s">
        <v>1309</v>
      </c>
      <c r="K116" s="18" t="s">
        <v>1306</v>
      </c>
      <c r="L116" s="26"/>
      <c r="M116" s="68"/>
    </row>
    <row r="117" spans="1:13" s="2" customFormat="1" ht="12.95" customHeight="1" x14ac:dyDescent="0.2">
      <c r="A117" s="7" t="s">
        <v>603</v>
      </c>
      <c r="B117" s="8" t="s">
        <v>914</v>
      </c>
      <c r="C117" s="9" t="s">
        <v>604</v>
      </c>
      <c r="D117" s="121" t="s">
        <v>849</v>
      </c>
      <c r="E117" s="20" t="s">
        <v>850</v>
      </c>
      <c r="F117" s="25"/>
      <c r="G117" s="24"/>
      <c r="H117" s="24"/>
      <c r="I117" s="24"/>
      <c r="J117" s="31" t="s">
        <v>1309</v>
      </c>
      <c r="K117" s="18" t="s">
        <v>1306</v>
      </c>
      <c r="L117" s="26"/>
      <c r="M117" s="68"/>
    </row>
    <row r="118" spans="1:13" s="2" customFormat="1" ht="12.95" customHeight="1" x14ac:dyDescent="0.2">
      <c r="A118" s="7" t="s">
        <v>231</v>
      </c>
      <c r="B118" s="8" t="s">
        <v>911</v>
      </c>
      <c r="C118" s="10" t="s">
        <v>232</v>
      </c>
      <c r="D118" s="33" t="s">
        <v>657</v>
      </c>
      <c r="E118" s="33" t="s">
        <v>657</v>
      </c>
      <c r="F118" s="33" t="s">
        <v>657</v>
      </c>
      <c r="G118" s="33" t="s">
        <v>657</v>
      </c>
      <c r="H118" s="33" t="s">
        <v>657</v>
      </c>
      <c r="I118" s="84"/>
      <c r="J118" s="85"/>
      <c r="K118" s="86"/>
      <c r="L118" s="87"/>
      <c r="M118" s="88"/>
    </row>
    <row r="119" spans="1:13" s="2" customFormat="1" ht="12.95" customHeight="1" x14ac:dyDescent="0.2">
      <c r="A119" s="7" t="s">
        <v>345</v>
      </c>
      <c r="B119" s="8" t="s">
        <v>912</v>
      </c>
      <c r="C119" s="10" t="s">
        <v>346</v>
      </c>
      <c r="D119" s="121" t="s">
        <v>851</v>
      </c>
      <c r="E119" s="20" t="s">
        <v>852</v>
      </c>
      <c r="F119" s="25"/>
      <c r="G119" s="24"/>
      <c r="H119" s="24"/>
      <c r="I119" s="24"/>
      <c r="J119" s="31" t="s">
        <v>1309</v>
      </c>
      <c r="K119" s="18" t="s">
        <v>1306</v>
      </c>
      <c r="L119" s="26"/>
      <c r="M119" s="68"/>
    </row>
    <row r="120" spans="1:13" s="2" customFormat="1" ht="12.95" customHeight="1" x14ac:dyDescent="0.2">
      <c r="A120" s="7" t="s">
        <v>290</v>
      </c>
      <c r="B120" s="8" t="s">
        <v>910</v>
      </c>
      <c r="C120" s="10" t="s">
        <v>291</v>
      </c>
      <c r="D120" s="121" t="s">
        <v>853</v>
      </c>
      <c r="E120" s="20" t="s">
        <v>854</v>
      </c>
      <c r="F120" s="25"/>
      <c r="G120" s="24"/>
      <c r="H120" s="24"/>
      <c r="I120" s="24"/>
      <c r="J120" s="31" t="s">
        <v>1309</v>
      </c>
      <c r="K120" s="18" t="s">
        <v>1306</v>
      </c>
      <c r="L120" s="26"/>
      <c r="M120" s="68"/>
    </row>
    <row r="121" spans="1:13" s="2" customFormat="1" ht="12.95" customHeight="1" x14ac:dyDescent="0.2">
      <c r="A121" s="7" t="s">
        <v>608</v>
      </c>
      <c r="B121" s="8" t="s">
        <v>912</v>
      </c>
      <c r="C121" s="9" t="s">
        <v>609</v>
      </c>
      <c r="D121" s="33" t="s">
        <v>657</v>
      </c>
      <c r="E121" s="33" t="s">
        <v>657</v>
      </c>
      <c r="F121" s="33" t="s">
        <v>657</v>
      </c>
      <c r="G121" s="33" t="s">
        <v>657</v>
      </c>
      <c r="H121" s="33" t="s">
        <v>657</v>
      </c>
      <c r="I121" s="84"/>
      <c r="J121" s="85"/>
      <c r="K121" s="86"/>
      <c r="L121" s="87"/>
      <c r="M121" s="88"/>
    </row>
    <row r="122" spans="1:13" s="2" customFormat="1" ht="12.95" customHeight="1" x14ac:dyDescent="0.2">
      <c r="A122" s="7" t="s">
        <v>219</v>
      </c>
      <c r="B122" s="8" t="s">
        <v>920</v>
      </c>
      <c r="C122" s="10" t="s">
        <v>220</v>
      </c>
      <c r="D122" s="121" t="s">
        <v>855</v>
      </c>
      <c r="E122" s="20" t="s">
        <v>934</v>
      </c>
      <c r="F122" s="25"/>
      <c r="G122" s="24"/>
      <c r="H122" s="24"/>
      <c r="I122" s="24"/>
      <c r="J122" s="31" t="s">
        <v>1309</v>
      </c>
      <c r="K122" s="18" t="s">
        <v>1306</v>
      </c>
      <c r="L122" s="26"/>
      <c r="M122" s="68"/>
    </row>
    <row r="123" spans="1:13" s="2" customFormat="1" ht="12.95" customHeight="1" x14ac:dyDescent="0.2">
      <c r="A123" s="7" t="s">
        <v>532</v>
      </c>
      <c r="B123" s="8" t="s">
        <v>918</v>
      </c>
      <c r="C123" s="9" t="s">
        <v>533</v>
      </c>
      <c r="D123" s="121" t="s">
        <v>807</v>
      </c>
      <c r="E123" s="20" t="s">
        <v>856</v>
      </c>
      <c r="F123" s="25"/>
      <c r="G123" s="24"/>
      <c r="H123" s="24"/>
      <c r="I123" s="24"/>
      <c r="J123" s="31" t="s">
        <v>1309</v>
      </c>
      <c r="K123" s="18" t="s">
        <v>1306</v>
      </c>
      <c r="L123" s="26"/>
      <c r="M123" s="68"/>
    </row>
    <row r="124" spans="1:13" s="2" customFormat="1" ht="12.95" customHeight="1" x14ac:dyDescent="0.2">
      <c r="A124" s="7" t="s">
        <v>925</v>
      </c>
      <c r="B124" s="8" t="s">
        <v>913</v>
      </c>
      <c r="C124" s="9" t="s">
        <v>566</v>
      </c>
      <c r="D124" s="121" t="s">
        <v>806</v>
      </c>
      <c r="E124" s="20" t="s">
        <v>857</v>
      </c>
      <c r="F124" s="25"/>
      <c r="G124" s="24"/>
      <c r="H124" s="24"/>
      <c r="I124" s="24"/>
      <c r="J124" s="31" t="s">
        <v>1309</v>
      </c>
      <c r="K124" s="18" t="s">
        <v>1306</v>
      </c>
      <c r="L124" s="26"/>
      <c r="M124" s="68"/>
    </row>
    <row r="125" spans="1:13" s="2" customFormat="1" ht="12.95" customHeight="1" x14ac:dyDescent="0.2">
      <c r="A125" s="7" t="s">
        <v>169</v>
      </c>
      <c r="B125" s="8" t="s">
        <v>906</v>
      </c>
      <c r="C125" s="10" t="s">
        <v>170</v>
      </c>
      <c r="D125" s="33" t="s">
        <v>657</v>
      </c>
      <c r="E125" s="33" t="s">
        <v>657</v>
      </c>
      <c r="F125" s="33" t="s">
        <v>657</v>
      </c>
      <c r="G125" s="33" t="s">
        <v>657</v>
      </c>
      <c r="H125" s="33" t="s">
        <v>657</v>
      </c>
      <c r="I125" s="84"/>
      <c r="J125" s="85"/>
      <c r="K125" s="86"/>
      <c r="L125" s="87"/>
      <c r="M125" s="88"/>
    </row>
    <row r="126" spans="1:13" s="2" customFormat="1" ht="12.95" customHeight="1" x14ac:dyDescent="0.2">
      <c r="A126" s="7" t="s">
        <v>926</v>
      </c>
      <c r="B126" s="8" t="s">
        <v>912</v>
      </c>
      <c r="C126" s="9" t="s">
        <v>630</v>
      </c>
      <c r="D126" s="33" t="s">
        <v>657</v>
      </c>
      <c r="E126" s="33" t="s">
        <v>657</v>
      </c>
      <c r="F126" s="33" t="s">
        <v>657</v>
      </c>
      <c r="G126" s="33" t="s">
        <v>657</v>
      </c>
      <c r="H126" s="33" t="s">
        <v>657</v>
      </c>
      <c r="I126" s="84"/>
      <c r="J126" s="85"/>
      <c r="K126" s="86"/>
      <c r="L126" s="87"/>
      <c r="M126" s="88"/>
    </row>
    <row r="127" spans="1:13" s="2" customFormat="1" ht="12.95" customHeight="1" x14ac:dyDescent="0.2">
      <c r="A127" s="7" t="s">
        <v>5</v>
      </c>
      <c r="B127" s="8" t="s">
        <v>910</v>
      </c>
      <c r="C127" s="10" t="s">
        <v>6</v>
      </c>
      <c r="D127" s="33" t="s">
        <v>657</v>
      </c>
      <c r="E127" s="33" t="s">
        <v>657</v>
      </c>
      <c r="F127" s="33" t="s">
        <v>657</v>
      </c>
      <c r="G127" s="33" t="s">
        <v>657</v>
      </c>
      <c r="H127" s="33" t="s">
        <v>657</v>
      </c>
      <c r="I127" s="84"/>
      <c r="J127" s="85"/>
      <c r="K127" s="86"/>
      <c r="L127" s="87"/>
      <c r="M127" s="88"/>
    </row>
    <row r="128" spans="1:13" s="2" customFormat="1" ht="12.95" customHeight="1" x14ac:dyDescent="0.2">
      <c r="A128" s="7" t="s">
        <v>568</v>
      </c>
      <c r="B128" s="8" t="s">
        <v>917</v>
      </c>
      <c r="C128" s="9" t="s">
        <v>569</v>
      </c>
      <c r="D128" s="33" t="s">
        <v>657</v>
      </c>
      <c r="E128" s="33" t="s">
        <v>657</v>
      </c>
      <c r="F128" s="33" t="s">
        <v>657</v>
      </c>
      <c r="G128" s="33" t="s">
        <v>657</v>
      </c>
      <c r="H128" s="33" t="s">
        <v>657</v>
      </c>
      <c r="I128" s="84"/>
      <c r="J128" s="85"/>
      <c r="K128" s="86"/>
      <c r="L128" s="87"/>
      <c r="M128" s="88"/>
    </row>
    <row r="129" spans="1:13" s="2" customFormat="1" ht="12.95" customHeight="1" x14ac:dyDescent="0.2">
      <c r="A129" s="7" t="s">
        <v>310</v>
      </c>
      <c r="B129" s="8" t="s">
        <v>909</v>
      </c>
      <c r="C129" s="10" t="s">
        <v>311</v>
      </c>
      <c r="D129" s="121" t="s">
        <v>858</v>
      </c>
      <c r="E129" s="20" t="s">
        <v>859</v>
      </c>
      <c r="F129" s="25"/>
      <c r="G129" s="24"/>
      <c r="H129" s="24"/>
      <c r="I129" s="24"/>
      <c r="J129" s="31" t="s">
        <v>1309</v>
      </c>
      <c r="K129" s="18" t="s">
        <v>1306</v>
      </c>
      <c r="L129" s="26"/>
      <c r="M129" s="68"/>
    </row>
    <row r="130" spans="1:13" s="2" customFormat="1" ht="12.95" customHeight="1" x14ac:dyDescent="0.2">
      <c r="A130" s="7" t="s">
        <v>188</v>
      </c>
      <c r="B130" s="8" t="s">
        <v>910</v>
      </c>
      <c r="C130" s="10" t="s">
        <v>189</v>
      </c>
      <c r="D130" s="33" t="s">
        <v>657</v>
      </c>
      <c r="E130" s="33" t="s">
        <v>657</v>
      </c>
      <c r="F130" s="33" t="s">
        <v>657</v>
      </c>
      <c r="G130" s="33" t="s">
        <v>657</v>
      </c>
      <c r="H130" s="33" t="s">
        <v>657</v>
      </c>
      <c r="I130" s="84"/>
      <c r="J130" s="85"/>
      <c r="K130" s="86"/>
      <c r="L130" s="87"/>
      <c r="M130" s="88"/>
    </row>
    <row r="131" spans="1:13" s="2" customFormat="1" ht="12.95" customHeight="1" x14ac:dyDescent="0.2">
      <c r="A131" s="7" t="s">
        <v>157</v>
      </c>
      <c r="B131" s="8" t="s">
        <v>910</v>
      </c>
      <c r="C131" s="10" t="s">
        <v>158</v>
      </c>
      <c r="D131" s="121" t="s">
        <v>860</v>
      </c>
      <c r="E131" s="20" t="s">
        <v>861</v>
      </c>
      <c r="F131" s="25"/>
      <c r="G131" s="24"/>
      <c r="H131" s="24"/>
      <c r="I131" s="24"/>
      <c r="J131" s="31" t="s">
        <v>1309</v>
      </c>
      <c r="K131" s="18" t="s">
        <v>1306</v>
      </c>
      <c r="L131" s="26"/>
      <c r="M131" s="68"/>
    </row>
    <row r="132" spans="1:13" s="2" customFormat="1" ht="12.95" customHeight="1" x14ac:dyDescent="0.2">
      <c r="A132" s="7" t="s">
        <v>419</v>
      </c>
      <c r="B132" s="8" t="s">
        <v>911</v>
      </c>
      <c r="C132" s="9" t="s">
        <v>420</v>
      </c>
      <c r="D132" s="33" t="s">
        <v>657</v>
      </c>
      <c r="E132" s="33" t="s">
        <v>657</v>
      </c>
      <c r="F132" s="33" t="s">
        <v>657</v>
      </c>
      <c r="G132" s="33" t="s">
        <v>657</v>
      </c>
      <c r="H132" s="33" t="s">
        <v>657</v>
      </c>
      <c r="I132" s="84"/>
      <c r="J132" s="85"/>
      <c r="K132" s="86"/>
      <c r="L132" s="87"/>
      <c r="M132" s="88"/>
    </row>
    <row r="133" spans="1:13" s="2" customFormat="1" ht="12.95" customHeight="1" x14ac:dyDescent="0.2">
      <c r="A133" s="7" t="s">
        <v>243</v>
      </c>
      <c r="B133" s="8" t="s">
        <v>911</v>
      </c>
      <c r="C133" s="10" t="s">
        <v>244</v>
      </c>
      <c r="D133" s="33" t="s">
        <v>657</v>
      </c>
      <c r="E133" s="33" t="s">
        <v>657</v>
      </c>
      <c r="F133" s="33" t="s">
        <v>657</v>
      </c>
      <c r="G133" s="33" t="s">
        <v>657</v>
      </c>
      <c r="H133" s="33" t="s">
        <v>657</v>
      </c>
      <c r="I133" s="84"/>
      <c r="J133" s="85"/>
      <c r="K133" s="86"/>
      <c r="L133" s="87"/>
      <c r="M133" s="88"/>
    </row>
    <row r="134" spans="1:13" s="2" customFormat="1" ht="12.95" customHeight="1" x14ac:dyDescent="0.2">
      <c r="A134" s="7" t="s">
        <v>70</v>
      </c>
      <c r="B134" s="8" t="s">
        <v>907</v>
      </c>
      <c r="C134" s="10" t="s">
        <v>71</v>
      </c>
      <c r="D134" s="33" t="s">
        <v>657</v>
      </c>
      <c r="E134" s="33" t="s">
        <v>657</v>
      </c>
      <c r="F134" s="33" t="s">
        <v>657</v>
      </c>
      <c r="G134" s="33" t="s">
        <v>657</v>
      </c>
      <c r="H134" s="33" t="s">
        <v>657</v>
      </c>
      <c r="I134" s="84"/>
      <c r="J134" s="85"/>
      <c r="K134" s="86"/>
      <c r="L134" s="87"/>
      <c r="M134" s="88"/>
    </row>
    <row r="135" spans="1:13" s="2" customFormat="1" ht="12.95" customHeight="1" x14ac:dyDescent="0.2">
      <c r="A135" s="7" t="s">
        <v>24</v>
      </c>
      <c r="B135" s="8" t="s">
        <v>906</v>
      </c>
      <c r="C135" s="10" t="s">
        <v>25</v>
      </c>
      <c r="D135" s="33" t="s">
        <v>657</v>
      </c>
      <c r="E135" s="33" t="s">
        <v>657</v>
      </c>
      <c r="F135" s="33" t="s">
        <v>657</v>
      </c>
      <c r="G135" s="33" t="s">
        <v>657</v>
      </c>
      <c r="H135" s="33" t="s">
        <v>657</v>
      </c>
      <c r="I135" s="84"/>
      <c r="J135" s="85"/>
      <c r="K135" s="86"/>
      <c r="L135" s="87"/>
      <c r="M135" s="88"/>
    </row>
    <row r="136" spans="1:13" s="2" customFormat="1" ht="12.95" customHeight="1" x14ac:dyDescent="0.2">
      <c r="A136" s="7" t="s">
        <v>988</v>
      </c>
      <c r="B136" s="8" t="s">
        <v>910</v>
      </c>
      <c r="C136" s="10" t="s">
        <v>68</v>
      </c>
      <c r="D136" s="33" t="s">
        <v>657</v>
      </c>
      <c r="E136" s="33" t="s">
        <v>657</v>
      </c>
      <c r="F136" s="33" t="s">
        <v>657</v>
      </c>
      <c r="G136" s="33" t="s">
        <v>657</v>
      </c>
      <c r="H136" s="33" t="s">
        <v>657</v>
      </c>
      <c r="I136" s="84"/>
      <c r="J136" s="85"/>
      <c r="K136" s="86"/>
      <c r="L136" s="87"/>
      <c r="M136" s="88"/>
    </row>
    <row r="137" spans="1:13" s="2" customFormat="1" ht="12.95" customHeight="1" x14ac:dyDescent="0.2">
      <c r="A137" s="7" t="s">
        <v>52</v>
      </c>
      <c r="B137" s="8" t="s">
        <v>911</v>
      </c>
      <c r="C137" s="10" t="s">
        <v>53</v>
      </c>
      <c r="D137" s="33" t="s">
        <v>657</v>
      </c>
      <c r="E137" s="33" t="s">
        <v>657</v>
      </c>
      <c r="F137" s="33" t="s">
        <v>657</v>
      </c>
      <c r="G137" s="33" t="s">
        <v>657</v>
      </c>
      <c r="H137" s="33" t="s">
        <v>657</v>
      </c>
      <c r="I137" s="84"/>
      <c r="J137" s="85"/>
      <c r="K137" s="86"/>
      <c r="L137" s="87"/>
      <c r="M137" s="88"/>
    </row>
    <row r="138" spans="1:13" s="2" customFormat="1" ht="12.95" customHeight="1" x14ac:dyDescent="0.2">
      <c r="A138" s="7" t="s">
        <v>989</v>
      </c>
      <c r="B138" s="8" t="s">
        <v>911</v>
      </c>
      <c r="C138" s="9" t="s">
        <v>453</v>
      </c>
      <c r="D138" s="33" t="s">
        <v>657</v>
      </c>
      <c r="E138" s="33" t="s">
        <v>657</v>
      </c>
      <c r="F138" s="33" t="s">
        <v>657</v>
      </c>
      <c r="G138" s="33" t="s">
        <v>657</v>
      </c>
      <c r="H138" s="33" t="s">
        <v>657</v>
      </c>
      <c r="I138" s="84"/>
      <c r="J138" s="85"/>
      <c r="K138" s="86"/>
      <c r="L138" s="87"/>
      <c r="M138" s="88"/>
    </row>
    <row r="139" spans="1:13" s="2" customFormat="1" ht="12.95" customHeight="1" x14ac:dyDescent="0.2">
      <c r="A139" s="7" t="s">
        <v>138</v>
      </c>
      <c r="B139" s="12" t="s">
        <v>910</v>
      </c>
      <c r="C139" s="10" t="s">
        <v>139</v>
      </c>
      <c r="D139" s="121" t="s">
        <v>862</v>
      </c>
      <c r="E139" s="122" t="s">
        <v>933</v>
      </c>
      <c r="F139" s="25"/>
      <c r="G139" s="24"/>
      <c r="H139" s="24"/>
      <c r="I139" s="24"/>
      <c r="J139" s="31" t="s">
        <v>1309</v>
      </c>
      <c r="K139" s="18" t="s">
        <v>1306</v>
      </c>
      <c r="L139" s="26"/>
      <c r="M139" s="68"/>
    </row>
    <row r="140" spans="1:13" s="2" customFormat="1" ht="12.95" customHeight="1" x14ac:dyDescent="0.2">
      <c r="A140" s="7" t="s">
        <v>470</v>
      </c>
      <c r="B140" s="8" t="s">
        <v>918</v>
      </c>
      <c r="C140" s="9" t="s">
        <v>471</v>
      </c>
      <c r="D140" s="33" t="s">
        <v>657</v>
      </c>
      <c r="E140" s="33" t="s">
        <v>657</v>
      </c>
      <c r="F140" s="33" t="s">
        <v>657</v>
      </c>
      <c r="G140" s="33" t="s">
        <v>657</v>
      </c>
      <c r="H140" s="33" t="s">
        <v>657</v>
      </c>
      <c r="I140" s="84"/>
      <c r="J140" s="85"/>
      <c r="K140" s="86"/>
      <c r="L140" s="87"/>
      <c r="M140" s="88"/>
    </row>
    <row r="141" spans="1:13" s="2" customFormat="1" ht="12.95" customHeight="1" x14ac:dyDescent="0.2">
      <c r="A141" s="7" t="s">
        <v>395</v>
      </c>
      <c r="B141" s="8" t="s">
        <v>920</v>
      </c>
      <c r="C141" s="9" t="s">
        <v>396</v>
      </c>
      <c r="D141" s="33" t="s">
        <v>657</v>
      </c>
      <c r="E141" s="33" t="s">
        <v>657</v>
      </c>
      <c r="F141" s="33" t="s">
        <v>657</v>
      </c>
      <c r="G141" s="33" t="s">
        <v>657</v>
      </c>
      <c r="H141" s="33" t="s">
        <v>657</v>
      </c>
      <c r="I141" s="84"/>
      <c r="J141" s="85"/>
      <c r="K141" s="86"/>
      <c r="L141" s="87"/>
      <c r="M141" s="88"/>
    </row>
    <row r="142" spans="1:13" s="2" customFormat="1" ht="12.95" customHeight="1" x14ac:dyDescent="0.2">
      <c r="A142" s="7" t="s">
        <v>491</v>
      </c>
      <c r="B142" s="8" t="s">
        <v>912</v>
      </c>
      <c r="C142" s="9" t="s">
        <v>492</v>
      </c>
      <c r="D142" s="33" t="s">
        <v>657</v>
      </c>
      <c r="E142" s="33" t="s">
        <v>657</v>
      </c>
      <c r="F142" s="33" t="s">
        <v>657</v>
      </c>
      <c r="G142" s="33" t="s">
        <v>657</v>
      </c>
      <c r="H142" s="33" t="s">
        <v>657</v>
      </c>
      <c r="I142" s="84"/>
      <c r="J142" s="85"/>
      <c r="K142" s="86"/>
      <c r="L142" s="87"/>
      <c r="M142" s="88"/>
    </row>
    <row r="143" spans="1:13" s="2" customFormat="1" ht="12.95" customHeight="1" x14ac:dyDescent="0.2">
      <c r="A143" s="7" t="s">
        <v>145</v>
      </c>
      <c r="B143" s="8" t="s">
        <v>910</v>
      </c>
      <c r="C143" s="10" t="s">
        <v>146</v>
      </c>
      <c r="D143" s="33" t="s">
        <v>657</v>
      </c>
      <c r="E143" s="33" t="s">
        <v>657</v>
      </c>
      <c r="F143" s="33" t="s">
        <v>657</v>
      </c>
      <c r="G143" s="33" t="s">
        <v>657</v>
      </c>
      <c r="H143" s="33" t="s">
        <v>657</v>
      </c>
      <c r="I143" s="84"/>
      <c r="J143" s="85"/>
      <c r="K143" s="86"/>
      <c r="L143" s="87"/>
      <c r="M143" s="88"/>
    </row>
    <row r="144" spans="1:13" s="2" customFormat="1" ht="12.95" customHeight="1" x14ac:dyDescent="0.2">
      <c r="A144" s="7" t="s">
        <v>990</v>
      </c>
      <c r="B144" s="8" t="s">
        <v>914</v>
      </c>
      <c r="C144" s="10" t="s">
        <v>248</v>
      </c>
      <c r="D144" s="33" t="s">
        <v>657</v>
      </c>
      <c r="E144" s="33" t="s">
        <v>657</v>
      </c>
      <c r="F144" s="33" t="s">
        <v>657</v>
      </c>
      <c r="G144" s="33" t="s">
        <v>657</v>
      </c>
      <c r="H144" s="33" t="s">
        <v>657</v>
      </c>
      <c r="I144" s="84"/>
      <c r="J144" s="85"/>
      <c r="K144" s="86"/>
      <c r="L144" s="87"/>
      <c r="M144" s="88"/>
    </row>
    <row r="145" spans="1:13" s="2" customFormat="1" ht="12.95" customHeight="1" x14ac:dyDescent="0.2">
      <c r="A145" s="7" t="s">
        <v>991</v>
      </c>
      <c r="B145" s="8" t="s">
        <v>907</v>
      </c>
      <c r="C145" s="9" t="s">
        <v>601</v>
      </c>
      <c r="D145" s="33" t="s">
        <v>657</v>
      </c>
      <c r="E145" s="33" t="s">
        <v>657</v>
      </c>
      <c r="F145" s="33" t="s">
        <v>657</v>
      </c>
      <c r="G145" s="33" t="s">
        <v>657</v>
      </c>
      <c r="H145" s="33" t="s">
        <v>657</v>
      </c>
      <c r="I145" s="84"/>
      <c r="J145" s="85"/>
      <c r="K145" s="86"/>
      <c r="L145" s="87"/>
      <c r="M145" s="88"/>
    </row>
    <row r="146" spans="1:13" s="2" customFormat="1" ht="12.95" customHeight="1" x14ac:dyDescent="0.2">
      <c r="A146" s="7" t="s">
        <v>992</v>
      </c>
      <c r="B146" s="8" t="s">
        <v>918</v>
      </c>
      <c r="C146" s="10" t="s">
        <v>240</v>
      </c>
      <c r="D146" s="33" t="s">
        <v>657</v>
      </c>
      <c r="E146" s="33" t="s">
        <v>657</v>
      </c>
      <c r="F146" s="33" t="s">
        <v>657</v>
      </c>
      <c r="G146" s="33" t="s">
        <v>657</v>
      </c>
      <c r="H146" s="33" t="s">
        <v>657</v>
      </c>
      <c r="I146" s="84"/>
      <c r="J146" s="85"/>
      <c r="K146" s="86"/>
      <c r="L146" s="87"/>
      <c r="M146" s="88"/>
    </row>
    <row r="147" spans="1:13" s="2" customFormat="1" ht="12.95" customHeight="1" x14ac:dyDescent="0.2">
      <c r="A147" s="7" t="s">
        <v>993</v>
      </c>
      <c r="B147" s="8" t="s">
        <v>914</v>
      </c>
      <c r="C147" s="9" t="s">
        <v>510</v>
      </c>
      <c r="D147" s="33" t="s">
        <v>657</v>
      </c>
      <c r="E147" s="33" t="s">
        <v>657</v>
      </c>
      <c r="F147" s="33" t="s">
        <v>657</v>
      </c>
      <c r="G147" s="33" t="s">
        <v>657</v>
      </c>
      <c r="H147" s="33" t="s">
        <v>657</v>
      </c>
      <c r="I147" s="84"/>
      <c r="J147" s="85"/>
      <c r="K147" s="86"/>
      <c r="L147" s="87"/>
      <c r="M147" s="88"/>
    </row>
    <row r="148" spans="1:13" s="2" customFormat="1" ht="12.95" customHeight="1" x14ac:dyDescent="0.2">
      <c r="A148" s="7" t="s">
        <v>994</v>
      </c>
      <c r="B148" s="8" t="s">
        <v>909</v>
      </c>
      <c r="C148" s="9" t="s">
        <v>462</v>
      </c>
      <c r="D148" s="20" t="s">
        <v>880</v>
      </c>
      <c r="E148" s="121" t="s">
        <v>881</v>
      </c>
      <c r="F148" s="25"/>
      <c r="G148" s="24"/>
      <c r="H148" s="24"/>
      <c r="I148" s="24"/>
      <c r="J148" s="31" t="s">
        <v>1309</v>
      </c>
      <c r="K148" s="18" t="s">
        <v>1306</v>
      </c>
      <c r="L148" s="26"/>
      <c r="M148" s="68"/>
    </row>
    <row r="149" spans="1:13" s="2" customFormat="1" ht="12.95" customHeight="1" x14ac:dyDescent="0.2">
      <c r="A149" s="7" t="s">
        <v>995</v>
      </c>
      <c r="B149" s="8" t="s">
        <v>918</v>
      </c>
      <c r="C149" s="9" t="s">
        <v>592</v>
      </c>
      <c r="D149" s="33" t="s">
        <v>657</v>
      </c>
      <c r="E149" s="33" t="s">
        <v>657</v>
      </c>
      <c r="F149" s="33" t="s">
        <v>657</v>
      </c>
      <c r="G149" s="33" t="s">
        <v>657</v>
      </c>
      <c r="H149" s="33" t="s">
        <v>657</v>
      </c>
      <c r="I149" s="84"/>
      <c r="J149" s="85"/>
      <c r="K149" s="86"/>
      <c r="L149" s="87"/>
      <c r="M149" s="88"/>
    </row>
    <row r="150" spans="1:13" s="2" customFormat="1" ht="12.95" customHeight="1" x14ac:dyDescent="0.2">
      <c r="A150" s="13" t="s">
        <v>996</v>
      </c>
      <c r="B150" s="14" t="s">
        <v>907</v>
      </c>
      <c r="C150" s="15" t="s">
        <v>263</v>
      </c>
      <c r="D150" s="121" t="s">
        <v>882</v>
      </c>
      <c r="E150" s="20" t="s">
        <v>883</v>
      </c>
      <c r="F150" s="25"/>
      <c r="G150" s="24"/>
      <c r="H150" s="24"/>
      <c r="I150" s="24"/>
      <c r="J150" s="31" t="s">
        <v>1309</v>
      </c>
      <c r="K150" s="18" t="s">
        <v>1306</v>
      </c>
      <c r="L150" s="26"/>
      <c r="M150" s="68"/>
    </row>
    <row r="151" spans="1:13" s="2" customFormat="1" ht="12.95" customHeight="1" x14ac:dyDescent="0.2">
      <c r="A151" s="7" t="s">
        <v>997</v>
      </c>
      <c r="B151" s="8" t="s">
        <v>911</v>
      </c>
      <c r="C151" s="9" t="s">
        <v>424</v>
      </c>
      <c r="D151" s="33" t="s">
        <v>657</v>
      </c>
      <c r="E151" s="33" t="s">
        <v>657</v>
      </c>
      <c r="F151" s="33" t="s">
        <v>657</v>
      </c>
      <c r="G151" s="33" t="s">
        <v>657</v>
      </c>
      <c r="H151" s="33" t="s">
        <v>657</v>
      </c>
      <c r="I151" s="84"/>
      <c r="J151" s="85"/>
      <c r="K151" s="86"/>
      <c r="L151" s="87"/>
      <c r="M151" s="88"/>
    </row>
    <row r="152" spans="1:13" s="2" customFormat="1" ht="12.95" customHeight="1" x14ac:dyDescent="0.2">
      <c r="A152" s="7" t="s">
        <v>998</v>
      </c>
      <c r="B152" s="8" t="s">
        <v>910</v>
      </c>
      <c r="C152" s="10" t="s">
        <v>9</v>
      </c>
      <c r="D152" s="121" t="s">
        <v>884</v>
      </c>
      <c r="E152" s="23" t="s">
        <v>885</v>
      </c>
      <c r="F152" s="25"/>
      <c r="G152" s="24"/>
      <c r="H152" s="24"/>
      <c r="I152" s="24"/>
      <c r="J152" s="31" t="s">
        <v>1309</v>
      </c>
      <c r="K152" s="18" t="s">
        <v>1306</v>
      </c>
      <c r="L152" s="26"/>
      <c r="M152" s="68"/>
    </row>
    <row r="153" spans="1:13" s="2" customFormat="1" ht="12.95" customHeight="1" x14ac:dyDescent="0.2">
      <c r="A153" s="7" t="s">
        <v>999</v>
      </c>
      <c r="B153" s="8" t="s">
        <v>910</v>
      </c>
      <c r="C153" s="10" t="s">
        <v>21</v>
      </c>
      <c r="D153" s="121" t="s">
        <v>886</v>
      </c>
      <c r="E153" s="9" t="s">
        <v>887</v>
      </c>
      <c r="F153" s="25"/>
      <c r="G153" s="24"/>
      <c r="H153" s="24"/>
      <c r="I153" s="24"/>
      <c r="J153" s="31" t="s">
        <v>1309</v>
      </c>
      <c r="K153" s="18" t="s">
        <v>1306</v>
      </c>
      <c r="L153" s="26"/>
      <c r="M153" s="68"/>
    </row>
    <row r="154" spans="1:13" s="2" customFormat="1" ht="12.95" customHeight="1" x14ac:dyDescent="0.2">
      <c r="A154" s="13" t="s">
        <v>1000</v>
      </c>
      <c r="B154" s="14" t="s">
        <v>912</v>
      </c>
      <c r="C154" s="15" t="s">
        <v>91</v>
      </c>
      <c r="D154" s="121" t="s">
        <v>888</v>
      </c>
      <c r="E154" s="23" t="s">
        <v>889</v>
      </c>
      <c r="F154" s="25"/>
      <c r="G154" s="24"/>
      <c r="H154" s="24"/>
      <c r="I154" s="24"/>
      <c r="J154" s="31" t="s">
        <v>1309</v>
      </c>
      <c r="K154" s="18" t="s">
        <v>1306</v>
      </c>
      <c r="L154" s="26"/>
      <c r="M154" s="68"/>
    </row>
    <row r="155" spans="1:13" s="2" customFormat="1" ht="12.95" customHeight="1" x14ac:dyDescent="0.2">
      <c r="A155" s="7" t="s">
        <v>1001</v>
      </c>
      <c r="B155" s="8" t="s">
        <v>910</v>
      </c>
      <c r="C155" s="9" t="s">
        <v>428</v>
      </c>
      <c r="D155" s="33" t="s">
        <v>657</v>
      </c>
      <c r="E155" s="33" t="s">
        <v>657</v>
      </c>
      <c r="F155" s="33" t="s">
        <v>657</v>
      </c>
      <c r="G155" s="33" t="s">
        <v>657</v>
      </c>
      <c r="H155" s="33" t="s">
        <v>657</v>
      </c>
      <c r="I155" s="84"/>
      <c r="J155" s="85"/>
      <c r="K155" s="86"/>
      <c r="L155" s="87"/>
      <c r="M155" s="88"/>
    </row>
    <row r="156" spans="1:13" s="2" customFormat="1" ht="12.95" customHeight="1" x14ac:dyDescent="0.2">
      <c r="A156" s="7" t="s">
        <v>1002</v>
      </c>
      <c r="B156" s="8" t="s">
        <v>911</v>
      </c>
      <c r="C156" s="9" t="s">
        <v>465</v>
      </c>
      <c r="D156" s="33" t="s">
        <v>657</v>
      </c>
      <c r="E156" s="33" t="s">
        <v>657</v>
      </c>
      <c r="F156" s="33" t="s">
        <v>657</v>
      </c>
      <c r="G156" s="33" t="s">
        <v>657</v>
      </c>
      <c r="H156" s="33" t="s">
        <v>657</v>
      </c>
      <c r="I156" s="84"/>
      <c r="J156" s="85"/>
      <c r="K156" s="86"/>
      <c r="L156" s="87"/>
      <c r="M156" s="88"/>
    </row>
    <row r="157" spans="1:13" s="2" customFormat="1" ht="12.95" customHeight="1" x14ac:dyDescent="0.2">
      <c r="A157" s="7" t="s">
        <v>1003</v>
      </c>
      <c r="B157" s="8" t="s">
        <v>920</v>
      </c>
      <c r="C157" s="10" t="s">
        <v>299</v>
      </c>
      <c r="D157" s="121" t="s">
        <v>890</v>
      </c>
      <c r="E157" s="23" t="s">
        <v>891</v>
      </c>
      <c r="F157" s="25"/>
      <c r="G157" s="24"/>
      <c r="H157" s="24"/>
      <c r="I157" s="24"/>
      <c r="J157" s="31" t="s">
        <v>1309</v>
      </c>
      <c r="K157" s="18" t="s">
        <v>1306</v>
      </c>
      <c r="L157" s="26"/>
      <c r="M157" s="68"/>
    </row>
    <row r="158" spans="1:13" s="2" customFormat="1" ht="12.95" customHeight="1" x14ac:dyDescent="0.2">
      <c r="A158" s="7" t="s">
        <v>1004</v>
      </c>
      <c r="B158" s="8" t="s">
        <v>907</v>
      </c>
      <c r="C158" s="9" t="s">
        <v>365</v>
      </c>
      <c r="D158" s="33" t="s">
        <v>657</v>
      </c>
      <c r="E158" s="33" t="s">
        <v>657</v>
      </c>
      <c r="F158" s="33" t="s">
        <v>657</v>
      </c>
      <c r="G158" s="33" t="s">
        <v>657</v>
      </c>
      <c r="H158" s="33" t="s">
        <v>657</v>
      </c>
      <c r="I158" s="84"/>
      <c r="J158" s="85"/>
      <c r="K158" s="86"/>
      <c r="L158" s="87"/>
      <c r="M158" s="88"/>
    </row>
    <row r="159" spans="1:13" s="2" customFormat="1" ht="12.95" customHeight="1" x14ac:dyDescent="0.2">
      <c r="A159" s="7" t="s">
        <v>1005</v>
      </c>
      <c r="B159" s="8" t="s">
        <v>906</v>
      </c>
      <c r="C159" s="10" t="s">
        <v>17</v>
      </c>
      <c r="D159" s="33" t="s">
        <v>657</v>
      </c>
      <c r="E159" s="33" t="s">
        <v>657</v>
      </c>
      <c r="F159" s="33" t="s">
        <v>657</v>
      </c>
      <c r="G159" s="33" t="s">
        <v>657</v>
      </c>
      <c r="H159" s="33" t="s">
        <v>657</v>
      </c>
      <c r="I159" s="84"/>
      <c r="J159" s="85"/>
      <c r="K159" s="86"/>
      <c r="L159" s="89"/>
      <c r="M159" s="89"/>
    </row>
    <row r="160" spans="1:13" s="2" customFormat="1" ht="12.95" customHeight="1" x14ac:dyDescent="0.2">
      <c r="A160" s="7" t="s">
        <v>1006</v>
      </c>
      <c r="B160" s="8" t="s">
        <v>918</v>
      </c>
      <c r="C160" s="10" t="s">
        <v>255</v>
      </c>
      <c r="D160" s="33" t="s">
        <v>657</v>
      </c>
      <c r="E160" s="33" t="s">
        <v>657</v>
      </c>
      <c r="F160" s="33" t="s">
        <v>657</v>
      </c>
      <c r="G160" s="33" t="s">
        <v>657</v>
      </c>
      <c r="H160" s="33" t="s">
        <v>657</v>
      </c>
      <c r="I160" s="84"/>
      <c r="J160" s="85"/>
      <c r="K160" s="86"/>
      <c r="L160" s="87"/>
      <c r="M160" s="88"/>
    </row>
    <row r="161" spans="1:13" s="2" customFormat="1" ht="12.95" customHeight="1" x14ac:dyDescent="0.2">
      <c r="A161" s="7" t="s">
        <v>1007</v>
      </c>
      <c r="B161" s="8" t="s">
        <v>907</v>
      </c>
      <c r="C161" s="10" t="s">
        <v>208</v>
      </c>
      <c r="D161" s="121" t="s">
        <v>878</v>
      </c>
      <c r="E161" s="23" t="s">
        <v>879</v>
      </c>
      <c r="F161" s="25"/>
      <c r="G161" s="24"/>
      <c r="H161" s="24"/>
      <c r="I161" s="24"/>
      <c r="J161" s="31" t="s">
        <v>1309</v>
      </c>
      <c r="K161" s="18" t="s">
        <v>1306</v>
      </c>
      <c r="L161" s="26"/>
      <c r="M161" s="68"/>
    </row>
    <row r="162" spans="1:13" s="2" customFormat="1" ht="12.95" customHeight="1" x14ac:dyDescent="0.2">
      <c r="A162" s="7" t="s">
        <v>102</v>
      </c>
      <c r="B162" s="8" t="s">
        <v>920</v>
      </c>
      <c r="C162" s="10" t="s">
        <v>103</v>
      </c>
      <c r="D162" s="121" t="s">
        <v>876</v>
      </c>
      <c r="E162" s="23" t="s">
        <v>877</v>
      </c>
      <c r="F162" s="25"/>
      <c r="G162" s="24"/>
      <c r="H162" s="24"/>
      <c r="I162" s="24"/>
      <c r="J162" s="31" t="s">
        <v>1309</v>
      </c>
      <c r="K162" s="18" t="s">
        <v>1306</v>
      </c>
      <c r="L162" s="26"/>
      <c r="M162" s="68"/>
    </row>
    <row r="163" spans="1:13" s="2" customFormat="1" ht="12.95" customHeight="1" x14ac:dyDescent="0.2">
      <c r="A163" s="7" t="s">
        <v>270</v>
      </c>
      <c r="B163" s="8" t="s">
        <v>915</v>
      </c>
      <c r="C163" s="10" t="s">
        <v>271</v>
      </c>
      <c r="D163" s="33" t="s">
        <v>657</v>
      </c>
      <c r="E163" s="33" t="s">
        <v>657</v>
      </c>
      <c r="F163" s="33" t="s">
        <v>657</v>
      </c>
      <c r="G163" s="33" t="s">
        <v>657</v>
      </c>
      <c r="H163" s="33" t="s">
        <v>657</v>
      </c>
      <c r="I163" s="84"/>
      <c r="J163" s="85"/>
      <c r="K163" s="86"/>
      <c r="L163" s="87"/>
      <c r="M163" s="88"/>
    </row>
    <row r="164" spans="1:13" s="2" customFormat="1" ht="12.95" customHeight="1" x14ac:dyDescent="0.2">
      <c r="A164" s="7" t="s">
        <v>627</v>
      </c>
      <c r="B164" s="8" t="s">
        <v>911</v>
      </c>
      <c r="C164" s="9" t="s">
        <v>628</v>
      </c>
      <c r="D164" s="33" t="s">
        <v>657</v>
      </c>
      <c r="E164" s="33" t="s">
        <v>657</v>
      </c>
      <c r="F164" s="33" t="s">
        <v>657</v>
      </c>
      <c r="G164" s="33" t="s">
        <v>657</v>
      </c>
      <c r="H164" s="33" t="s">
        <v>657</v>
      </c>
      <c r="I164" s="84"/>
      <c r="J164" s="85"/>
      <c r="K164" s="86"/>
      <c r="L164" s="89"/>
      <c r="M164" s="89"/>
    </row>
    <row r="165" spans="1:13" s="2" customFormat="1" ht="12.95" customHeight="1" x14ac:dyDescent="0.2">
      <c r="A165" s="7" t="s">
        <v>929</v>
      </c>
      <c r="B165" s="8" t="s">
        <v>907</v>
      </c>
      <c r="C165" s="9" t="s">
        <v>578</v>
      </c>
      <c r="D165" s="121" t="s">
        <v>808</v>
      </c>
      <c r="E165" s="109" t="s">
        <v>875</v>
      </c>
      <c r="F165" s="25"/>
      <c r="G165" s="24"/>
      <c r="H165" s="24"/>
      <c r="I165" s="24"/>
      <c r="J165" s="31" t="s">
        <v>1309</v>
      </c>
      <c r="K165" s="18" t="s">
        <v>1306</v>
      </c>
      <c r="L165" s="26"/>
      <c r="M165" s="68"/>
    </row>
    <row r="166" spans="1:13" s="2" customFormat="1" ht="12.95" customHeight="1" x14ac:dyDescent="0.2">
      <c r="A166" s="7" t="s">
        <v>165</v>
      </c>
      <c r="B166" s="8" t="s">
        <v>918</v>
      </c>
      <c r="C166" s="10" t="s">
        <v>166</v>
      </c>
      <c r="D166" s="33" t="s">
        <v>657</v>
      </c>
      <c r="E166" s="33" t="s">
        <v>657</v>
      </c>
      <c r="F166" s="33" t="s">
        <v>657</v>
      </c>
      <c r="G166" s="33" t="s">
        <v>657</v>
      </c>
      <c r="H166" s="33" t="s">
        <v>657</v>
      </c>
      <c r="I166" s="84"/>
      <c r="J166" s="85"/>
      <c r="K166" s="86"/>
      <c r="L166" s="87"/>
      <c r="M166" s="88"/>
    </row>
    <row r="167" spans="1:13" s="2" customFormat="1" ht="12.95" customHeight="1" x14ac:dyDescent="0.2">
      <c r="A167" s="7" t="s">
        <v>930</v>
      </c>
      <c r="B167" s="8" t="s">
        <v>907</v>
      </c>
      <c r="C167" s="9" t="s">
        <v>586</v>
      </c>
      <c r="D167" s="33" t="s">
        <v>657</v>
      </c>
      <c r="E167" s="33" t="s">
        <v>657</v>
      </c>
      <c r="F167" s="33" t="s">
        <v>657</v>
      </c>
      <c r="G167" s="33" t="s">
        <v>657</v>
      </c>
      <c r="H167" s="33" t="s">
        <v>657</v>
      </c>
      <c r="I167" s="84"/>
      <c r="J167" s="85"/>
      <c r="K167" s="86"/>
      <c r="L167" s="87"/>
      <c r="M167" s="88"/>
    </row>
    <row r="168" spans="1:13" s="2" customFormat="1" ht="12.95" customHeight="1" x14ac:dyDescent="0.2">
      <c r="A168" s="7" t="s">
        <v>126</v>
      </c>
      <c r="B168" s="8" t="s">
        <v>910</v>
      </c>
      <c r="C168" s="10" t="s">
        <v>127</v>
      </c>
      <c r="D168" s="33" t="s">
        <v>657</v>
      </c>
      <c r="E168" s="33" t="s">
        <v>657</v>
      </c>
      <c r="F168" s="33" t="s">
        <v>657</v>
      </c>
      <c r="G168" s="33" t="s">
        <v>657</v>
      </c>
      <c r="H168" s="33" t="s">
        <v>657</v>
      </c>
      <c r="I168" s="84"/>
      <c r="J168" s="85"/>
      <c r="K168" s="86"/>
      <c r="L168" s="87"/>
      <c r="M168" s="88"/>
    </row>
    <row r="169" spans="1:13" s="2" customFormat="1" ht="12.95" customHeight="1" x14ac:dyDescent="0.2">
      <c r="A169" s="7" t="s">
        <v>44</v>
      </c>
      <c r="B169" s="8" t="s">
        <v>917</v>
      </c>
      <c r="C169" s="10" t="s">
        <v>45</v>
      </c>
      <c r="D169" s="33" t="s">
        <v>657</v>
      </c>
      <c r="E169" s="33" t="s">
        <v>657</v>
      </c>
      <c r="F169" s="33" t="s">
        <v>657</v>
      </c>
      <c r="G169" s="33" t="s">
        <v>657</v>
      </c>
      <c r="H169" s="33" t="s">
        <v>657</v>
      </c>
      <c r="I169" s="84"/>
      <c r="J169" s="85"/>
      <c r="K169" s="86"/>
      <c r="L169" s="87"/>
      <c r="M169" s="88"/>
    </row>
    <row r="170" spans="1:13" s="2" customFormat="1" ht="12.95" customHeight="1" x14ac:dyDescent="0.2">
      <c r="A170" s="7" t="s">
        <v>931</v>
      </c>
      <c r="B170" s="8" t="s">
        <v>911</v>
      </c>
      <c r="C170" s="10" t="s">
        <v>192</v>
      </c>
      <c r="D170" s="33" t="s">
        <v>657</v>
      </c>
      <c r="E170" s="33" t="s">
        <v>657</v>
      </c>
      <c r="F170" s="33" t="s">
        <v>657</v>
      </c>
      <c r="G170" s="33" t="s">
        <v>657</v>
      </c>
      <c r="H170" s="33" t="s">
        <v>657</v>
      </c>
      <c r="I170" s="84"/>
      <c r="J170" s="85"/>
      <c r="K170" s="86"/>
      <c r="L170" s="87"/>
      <c r="M170" s="88"/>
    </row>
    <row r="171" spans="1:13" s="2" customFormat="1" ht="12.95" customHeight="1" x14ac:dyDescent="0.2">
      <c r="A171" s="7" t="s">
        <v>1008</v>
      </c>
      <c r="B171" s="8" t="s">
        <v>918</v>
      </c>
      <c r="C171" s="10" t="s">
        <v>111</v>
      </c>
      <c r="D171" s="33" t="s">
        <v>657</v>
      </c>
      <c r="E171" s="33" t="s">
        <v>657</v>
      </c>
      <c r="F171" s="33" t="s">
        <v>657</v>
      </c>
      <c r="G171" s="33" t="s">
        <v>657</v>
      </c>
      <c r="H171" s="33" t="s">
        <v>657</v>
      </c>
      <c r="I171" s="84"/>
      <c r="J171" s="85"/>
      <c r="K171" s="86"/>
      <c r="L171" s="87"/>
      <c r="M171" s="88"/>
    </row>
    <row r="172" spans="1:13" s="2" customFormat="1" ht="12.95" customHeight="1" x14ac:dyDescent="0.2">
      <c r="A172" s="7" t="s">
        <v>494</v>
      </c>
      <c r="B172" s="8" t="s">
        <v>912</v>
      </c>
      <c r="C172" s="9" t="s">
        <v>495</v>
      </c>
      <c r="D172" s="121" t="s">
        <v>873</v>
      </c>
      <c r="E172" s="20" t="s">
        <v>874</v>
      </c>
      <c r="F172" s="25"/>
      <c r="G172" s="24"/>
      <c r="H172" s="24"/>
      <c r="I172" s="24"/>
      <c r="J172" s="31" t="s">
        <v>1309</v>
      </c>
      <c r="K172" s="18" t="s">
        <v>1306</v>
      </c>
      <c r="L172" s="26"/>
      <c r="M172" s="68"/>
    </row>
    <row r="173" spans="1:13" s="2" customFormat="1" ht="12.95" customHeight="1" x14ac:dyDescent="0.2">
      <c r="A173" s="7" t="s">
        <v>1009</v>
      </c>
      <c r="B173" s="8" t="s">
        <v>920</v>
      </c>
      <c r="C173" s="10" t="s">
        <v>107</v>
      </c>
      <c r="D173" s="33" t="s">
        <v>657</v>
      </c>
      <c r="E173" s="33" t="s">
        <v>657</v>
      </c>
      <c r="F173" s="33" t="s">
        <v>657</v>
      </c>
      <c r="G173" s="33" t="s">
        <v>657</v>
      </c>
      <c r="H173" s="33" t="s">
        <v>657</v>
      </c>
      <c r="I173" s="84"/>
      <c r="J173" s="85"/>
      <c r="K173" s="86"/>
      <c r="L173" s="87"/>
      <c r="M173" s="88"/>
    </row>
    <row r="174" spans="1:13" s="2" customFormat="1" ht="12.95" customHeight="1" x14ac:dyDescent="0.2">
      <c r="A174" s="7" t="s">
        <v>523</v>
      </c>
      <c r="B174" s="8" t="s">
        <v>913</v>
      </c>
      <c r="C174" s="9" t="s">
        <v>524</v>
      </c>
      <c r="D174" s="121" t="s">
        <v>871</v>
      </c>
      <c r="E174" s="20" t="s">
        <v>872</v>
      </c>
      <c r="F174" s="25"/>
      <c r="G174" s="24"/>
      <c r="H174" s="24"/>
      <c r="I174" s="24"/>
      <c r="J174" s="31" t="s">
        <v>1309</v>
      </c>
      <c r="K174" s="18" t="s">
        <v>1306</v>
      </c>
      <c r="L174" s="26"/>
      <c r="M174" s="68"/>
    </row>
    <row r="175" spans="1:13" s="2" customFormat="1" ht="12.95" customHeight="1" x14ac:dyDescent="0.2">
      <c r="A175" s="7" t="s">
        <v>480</v>
      </c>
      <c r="B175" s="8" t="s">
        <v>918</v>
      </c>
      <c r="C175" s="9" t="s">
        <v>481</v>
      </c>
      <c r="D175" s="33" t="s">
        <v>657</v>
      </c>
      <c r="E175" s="33" t="s">
        <v>657</v>
      </c>
      <c r="F175" s="33" t="s">
        <v>657</v>
      </c>
      <c r="G175" s="33" t="s">
        <v>657</v>
      </c>
      <c r="H175" s="33" t="s">
        <v>657</v>
      </c>
      <c r="I175" s="84"/>
      <c r="J175" s="85"/>
      <c r="K175" s="86"/>
      <c r="L175" s="87"/>
      <c r="M175" s="88"/>
    </row>
    <row r="176" spans="1:13" s="2" customFormat="1" ht="12.95" customHeight="1" x14ac:dyDescent="0.2">
      <c r="A176" s="7" t="s">
        <v>455</v>
      </c>
      <c r="B176" s="8" t="s">
        <v>913</v>
      </c>
      <c r="C176" s="9" t="s">
        <v>456</v>
      </c>
      <c r="D176" s="33" t="s">
        <v>657</v>
      </c>
      <c r="E176" s="33" t="s">
        <v>657</v>
      </c>
      <c r="F176" s="33" t="s">
        <v>657</v>
      </c>
      <c r="G176" s="33" t="s">
        <v>657</v>
      </c>
      <c r="H176" s="33" t="s">
        <v>657</v>
      </c>
      <c r="I176" s="84"/>
      <c r="J176" s="85"/>
      <c r="K176" s="86"/>
      <c r="L176" s="87"/>
      <c r="M176" s="88"/>
    </row>
    <row r="177" spans="1:13" s="2" customFormat="1" ht="12.95" customHeight="1" x14ac:dyDescent="0.2">
      <c r="A177" s="7" t="s">
        <v>325</v>
      </c>
      <c r="B177" s="8" t="s">
        <v>914</v>
      </c>
      <c r="C177" s="10" t="s">
        <v>326</v>
      </c>
      <c r="D177" s="33" t="s">
        <v>657</v>
      </c>
      <c r="E177" s="33" t="s">
        <v>657</v>
      </c>
      <c r="F177" s="33" t="s">
        <v>657</v>
      </c>
      <c r="G177" s="33" t="s">
        <v>657</v>
      </c>
      <c r="H177" s="33" t="s">
        <v>657</v>
      </c>
      <c r="I177" s="84"/>
      <c r="J177" s="85"/>
      <c r="K177" s="86"/>
      <c r="L177" s="87"/>
      <c r="M177" s="88"/>
    </row>
    <row r="178" spans="1:13" s="2" customFormat="1" ht="12.95" customHeight="1" x14ac:dyDescent="0.2">
      <c r="A178" s="7" t="s">
        <v>302</v>
      </c>
      <c r="B178" s="8" t="s">
        <v>907</v>
      </c>
      <c r="C178" s="10" t="s">
        <v>303</v>
      </c>
      <c r="D178" s="121" t="s">
        <v>869</v>
      </c>
      <c r="E178" s="20" t="s">
        <v>870</v>
      </c>
      <c r="F178" s="25"/>
      <c r="G178" s="24"/>
      <c r="H178" s="24"/>
      <c r="I178" s="24"/>
      <c r="J178" s="31" t="s">
        <v>1309</v>
      </c>
      <c r="K178" s="18" t="s">
        <v>1306</v>
      </c>
      <c r="L178" s="26"/>
      <c r="M178" s="68"/>
    </row>
    <row r="179" spans="1:13" s="2" customFormat="1" ht="12.95" customHeight="1" x14ac:dyDescent="0.2">
      <c r="A179" s="7" t="s">
        <v>12</v>
      </c>
      <c r="B179" s="8" t="s">
        <v>912</v>
      </c>
      <c r="C179" s="10" t="s">
        <v>13</v>
      </c>
      <c r="D179" s="33" t="s">
        <v>657</v>
      </c>
      <c r="E179" s="33" t="s">
        <v>657</v>
      </c>
      <c r="F179" s="33" t="s">
        <v>657</v>
      </c>
      <c r="G179" s="33" t="s">
        <v>657</v>
      </c>
      <c r="H179" s="33" t="s">
        <v>657</v>
      </c>
      <c r="I179" s="84"/>
      <c r="J179" s="85"/>
      <c r="K179" s="86"/>
      <c r="L179" s="87"/>
      <c r="M179" s="88"/>
    </row>
    <row r="180" spans="1:13" s="2" customFormat="1" ht="12.95" customHeight="1" x14ac:dyDescent="0.2">
      <c r="A180" s="7" t="s">
        <v>356</v>
      </c>
      <c r="B180" s="8" t="s">
        <v>907</v>
      </c>
      <c r="C180" s="10" t="s">
        <v>357</v>
      </c>
      <c r="D180" s="33" t="s">
        <v>657</v>
      </c>
      <c r="E180" s="33" t="s">
        <v>657</v>
      </c>
      <c r="F180" s="33" t="s">
        <v>657</v>
      </c>
      <c r="G180" s="33" t="s">
        <v>657</v>
      </c>
      <c r="H180" s="33" t="s">
        <v>657</v>
      </c>
      <c r="I180" s="84"/>
      <c r="J180" s="85"/>
      <c r="K180" s="86"/>
      <c r="L180" s="87"/>
      <c r="M180" s="88"/>
    </row>
    <row r="181" spans="1:13" s="2" customFormat="1" ht="12.95" customHeight="1" x14ac:dyDescent="0.2">
      <c r="A181" s="7" t="s">
        <v>551</v>
      </c>
      <c r="B181" s="8" t="s">
        <v>912</v>
      </c>
      <c r="C181" s="9" t="s">
        <v>552</v>
      </c>
      <c r="D181" s="33" t="s">
        <v>657</v>
      </c>
      <c r="E181" s="33" t="s">
        <v>657</v>
      </c>
      <c r="F181" s="33" t="s">
        <v>657</v>
      </c>
      <c r="G181" s="33" t="s">
        <v>657</v>
      </c>
      <c r="H181" s="33" t="s">
        <v>657</v>
      </c>
      <c r="I181" s="84"/>
      <c r="J181" s="85"/>
      <c r="K181" s="86"/>
      <c r="L181" s="87"/>
      <c r="M181" s="88"/>
    </row>
    <row r="182" spans="1:13" s="2" customFormat="1" ht="12.95" customHeight="1" x14ac:dyDescent="0.2">
      <c r="A182" s="7" t="s">
        <v>274</v>
      </c>
      <c r="B182" s="8" t="s">
        <v>920</v>
      </c>
      <c r="C182" s="10" t="s">
        <v>275</v>
      </c>
      <c r="D182" s="121" t="s">
        <v>867</v>
      </c>
      <c r="E182" s="20" t="s">
        <v>868</v>
      </c>
      <c r="F182" s="25"/>
      <c r="G182" s="24"/>
      <c r="H182" s="24"/>
      <c r="I182" s="24"/>
      <c r="J182" s="31" t="s">
        <v>1309</v>
      </c>
      <c r="K182" s="18" t="s">
        <v>1306</v>
      </c>
      <c r="L182" s="26"/>
      <c r="M182" s="68"/>
    </row>
    <row r="183" spans="1:13" s="2" customFormat="1" ht="12.95" customHeight="1" x14ac:dyDescent="0.2">
      <c r="A183" s="7" t="s">
        <v>1010</v>
      </c>
      <c r="B183" s="8" t="s">
        <v>918</v>
      </c>
      <c r="C183" s="10" t="s">
        <v>224</v>
      </c>
      <c r="D183" s="33" t="s">
        <v>657</v>
      </c>
      <c r="E183" s="33" t="s">
        <v>657</v>
      </c>
      <c r="F183" s="33" t="s">
        <v>657</v>
      </c>
      <c r="G183" s="33" t="s">
        <v>657</v>
      </c>
      <c r="H183" s="33" t="s">
        <v>657</v>
      </c>
      <c r="I183" s="84"/>
      <c r="J183" s="85"/>
      <c r="K183" s="86"/>
      <c r="L183" s="87"/>
      <c r="M183" s="88"/>
    </row>
    <row r="184" spans="1:13" s="2" customFormat="1" ht="12.95" customHeight="1" x14ac:dyDescent="0.2">
      <c r="A184" s="7" t="s">
        <v>142</v>
      </c>
      <c r="B184" s="8" t="s">
        <v>918</v>
      </c>
      <c r="C184" s="10" t="s">
        <v>143</v>
      </c>
      <c r="D184" s="33" t="s">
        <v>657</v>
      </c>
      <c r="E184" s="33" t="s">
        <v>657</v>
      </c>
      <c r="F184" s="33" t="s">
        <v>657</v>
      </c>
      <c r="G184" s="33" t="s">
        <v>657</v>
      </c>
      <c r="H184" s="33" t="s">
        <v>657</v>
      </c>
      <c r="I184" s="84"/>
      <c r="J184" s="85"/>
      <c r="K184" s="86"/>
      <c r="L184" s="87"/>
      <c r="M184" s="88"/>
    </row>
    <row r="185" spans="1:13" s="2" customFormat="1" ht="12.95" customHeight="1" x14ac:dyDescent="0.2">
      <c r="A185" s="7" t="s">
        <v>28</v>
      </c>
      <c r="B185" s="8" t="s">
        <v>913</v>
      </c>
      <c r="C185" s="10" t="s">
        <v>29</v>
      </c>
      <c r="D185" s="121" t="s">
        <v>866</v>
      </c>
      <c r="E185" s="23" t="s">
        <v>865</v>
      </c>
      <c r="F185" s="25"/>
      <c r="G185" s="24"/>
      <c r="H185" s="24"/>
      <c r="I185" s="24"/>
      <c r="J185" s="31" t="s">
        <v>1309</v>
      </c>
      <c r="K185" s="18" t="s">
        <v>1306</v>
      </c>
      <c r="L185" s="26"/>
      <c r="M185" s="68"/>
    </row>
    <row r="186" spans="1:13" s="2" customFormat="1" ht="12.95" customHeight="1" x14ac:dyDescent="0.2">
      <c r="A186" s="7" t="s">
        <v>1011</v>
      </c>
      <c r="B186" s="8" t="s">
        <v>911</v>
      </c>
      <c r="C186" s="10" t="s">
        <v>79</v>
      </c>
      <c r="D186" s="121" t="s">
        <v>863</v>
      </c>
      <c r="E186" s="23" t="s">
        <v>864</v>
      </c>
      <c r="F186" s="25"/>
      <c r="G186" s="24"/>
      <c r="H186" s="24"/>
      <c r="I186" s="24"/>
      <c r="J186" s="31" t="s">
        <v>1309</v>
      </c>
      <c r="K186" s="18" t="s">
        <v>1306</v>
      </c>
      <c r="L186" s="26"/>
      <c r="M186" s="68"/>
    </row>
    <row r="187" spans="1:13" s="2" customFormat="1" ht="12.95" customHeight="1" x14ac:dyDescent="0.2">
      <c r="A187" s="7" t="s">
        <v>184</v>
      </c>
      <c r="B187" s="8" t="s">
        <v>911</v>
      </c>
      <c r="C187" s="10" t="s">
        <v>185</v>
      </c>
      <c r="D187" s="33" t="s">
        <v>657</v>
      </c>
      <c r="E187" s="33" t="s">
        <v>657</v>
      </c>
      <c r="F187" s="33" t="s">
        <v>657</v>
      </c>
      <c r="G187" s="33" t="s">
        <v>657</v>
      </c>
      <c r="H187" s="33" t="s">
        <v>657</v>
      </c>
      <c r="I187" s="84"/>
      <c r="J187" s="85"/>
      <c r="K187" s="86"/>
      <c r="L187" s="89"/>
      <c r="M187" s="89"/>
    </row>
  </sheetData>
  <sheetProtection algorithmName="SHA-512" hashValue="9FPAfXc5P4/8fI2QSh/fSmOyYoeyNKdUorekD5OS7weh7F9zVWrAaiUbRl7k6MEVudU8ho9+JdWDQWWeU4JJQA==" saltValue="3T4G4G7b0iA77jzRZ7akEg==" spinCount="100000" sheet="1" selectLockedCells="1" selectUnlockedCells="1"/>
  <autoFilter ref="A2:D187" xr:uid="{00000000-0009-0000-0000-000007000000}"/>
  <mergeCells count="2">
    <mergeCell ref="I1:K1"/>
    <mergeCell ref="L1:M1"/>
  </mergeCells>
  <conditionalFormatting sqref="I188:L1048576 I1:L2 L82:L113 L115:L158 K3:L79 K80:K158 K160:L163 K165:L186">
    <cfRule type="cellIs" dxfId="530" priority="739" operator="equal">
      <formula>"NÃO SE APLICA"</formula>
    </cfRule>
  </conditionalFormatting>
  <conditionalFormatting sqref="K159">
    <cfRule type="cellIs" dxfId="529" priority="188" operator="equal">
      <formula>"NÃO SE APLICA"</formula>
    </cfRule>
  </conditionalFormatting>
  <conditionalFormatting sqref="K164">
    <cfRule type="cellIs" dxfId="528" priority="167" operator="equal">
      <formula>"NÃO SE APLICA"</formula>
    </cfRule>
  </conditionalFormatting>
  <conditionalFormatting sqref="K187">
    <cfRule type="cellIs" dxfId="527" priority="43" operator="equal">
      <formula>"NÃO SE APLICA"</formula>
    </cfRule>
  </conditionalFormatting>
  <conditionalFormatting sqref="I5:M14 I16:M17 I19:M21 I26:M26 I30:M33 I35:M38 I40:M44 I46:M46 I49:M49 I51:M51 I55:M58 I60:M63 I68:M71 I73:M76 I79:M85 I87:M87 I89:M98 I100:M102 I104:M104 I106:M109 I112:M114 I118:M118 I121:M121 I125:M128 I130:M130 I132:M138 I140:M147 I149:M149 I151:M151 I155:M156 I158:M160 I163:M164 I166:M171 I173:M173 I175:M177 I179:M181 I183:M184 G3:I4 G15:I15 G18:I18 G22:I25 G27:I29 G34:I34 G39:I39 G45:I45 G47:I48 G50:I50 G52:I54 G59:I59 G64:I67 G72:I72 G77:I78 G86:I86 G88:I88 G99:I99 G103:I103 G105:I105 G110:I111 G115:I117 G119:I120 G122:I124 G129:I129 G131:I131 G139:I139 G148:I148 G150:I150 G152:I154 G157:I157 G161:I162 G165:I165 G172:I172 G174:I174 G178:I178 G182:I182 G185:I186 K3:M4 K15:M15 K18:M18 K22:M25 K27:M29 K34:M34 K39:M39 K45:M45 K47:M48 K50:M50 K52:M54 K59:M59 K64:M67 K72:M72 K77:M78 K86:M86 K88:M88 K99:M99 K103:M103 K105:M105 K110:M111 K115:M117 K119:M120 K122:M124 K129:M129 K131:M131 K139:M139 K148:M148 K150:M150 K152:M154 K157:M157 K161:M162 K165:M165 K172:M172 K174:M174 K178:M178 K182:M182 K185:M186">
    <cfRule type="containsBlanks" dxfId="526" priority="20">
      <formula>LEN(TRIM(G3))=0</formula>
    </cfRule>
  </conditionalFormatting>
  <conditionalFormatting sqref="D187:H187 D183:H184 D179:H181 D175:H177 D173:H173 D166:H171 D163:H164 D158:H160 D155:H156 D151:H151 D149:H149 D140:H147 D132:H138 D130:H130 D125:H128 D121:H121 D118:H118 D112:H114 D106:H109 D104:H104 D100:H102 D89:H98 D87:H87 D79:H85 D73:H76 D68:H71 D60:H63 D55:H58 D51:H51 D49:H49 D46:H46 D40:H44 D35:H38 D30:H33 D26:H26 D19:H21 D16:H17 D5:H14">
    <cfRule type="cellIs" dxfId="525" priority="16" operator="equal">
      <formula>"REPROGRAMAÇÃO DE SALDOS"</formula>
    </cfRule>
    <cfRule type="cellIs" dxfId="524" priority="17" operator="equal">
      <formula>"NÃO SE APLICA"</formula>
    </cfRule>
    <cfRule type="cellIs" dxfId="523" priority="18" operator="equal">
      <formula>"NÃO POSSUI"</formula>
    </cfRule>
    <cfRule type="cellIs" dxfId="522" priority="19" operator="equal">
      <formula>"NÃO SE APLICA"</formula>
    </cfRule>
  </conditionalFormatting>
  <conditionalFormatting sqref="D187:H187 D183:H184 D179:H181 D175:H177 D173:H173 D166:H171 D163:H164 D158:H160 D155:H156 D151:H151 D149:H149 D140:H147 D132:H138 D130:H130 D125:H128 D121:H121 D118:H118 D112:H114 D106:H109 D104:H104 D100:H102 D89:H98 D87:H87 D79:H85 D73:H76 D68:H71 D60:H63 D55:H58 D51:H51 D49:H49 D46:H46 D40:H44 D35:H38 D30:H33 D26:H26 D19:H21 D16:H17 D5:H14">
    <cfRule type="containsBlanks" dxfId="521" priority="15">
      <formula>LEN(TRIM(D5))=0</formula>
    </cfRule>
  </conditionalFormatting>
  <conditionalFormatting sqref="J185:J186 J182 J178 J174 J172 J165 J161:J162 J157 J152:J154 J150 J148 J139 J131 J129 J122:J124 J119:J120 J115:J117 J110:J111 J105 J103 J99 J88 J86 J77:J78 J72 J64:J67 J59 J52:J54 J50 J47:J48 J45 J39 J34 J27:J29 J22:J25 J18 J15 J3:J4">
    <cfRule type="cellIs" dxfId="520" priority="14" operator="equal">
      <formula>"NÃO SE APLICA"</formula>
    </cfRule>
  </conditionalFormatting>
  <conditionalFormatting sqref="J185:J186 J182 J178 J174 J172 J165 J161:J162 J157 J152:J154 J150 J148 J139 J131 J129 J122:J124 J119:J120 J115:J117 J110:J111 J105 J103 J99 J88 J86 J77:J78 J72 J64:J67 J59 J52:J54 J50 J47:J48 J45 J39 J34 J27:J29 J22:J25 J18 J15 J3:J4">
    <cfRule type="cellIs" dxfId="519" priority="8" operator="equal">
      <formula>"REPROGRAMAÇÃO DE SALDOS"</formula>
    </cfRule>
    <cfRule type="cellIs" dxfId="518" priority="9" operator="equal">
      <formula>43373</formula>
    </cfRule>
    <cfRule type="cellIs" dxfId="517" priority="10" operator="equal">
      <formula>"SALDO REPROGRAMADO"</formula>
    </cfRule>
    <cfRule type="cellIs" dxfId="516" priority="11" operator="equal">
      <formula>"REPROGRAMAÇÃO DE SALDOS"</formula>
    </cfRule>
    <cfRule type="cellIs" dxfId="515" priority="12" operator="equal">
      <formula>"NÃO POSSUI"</formula>
    </cfRule>
    <cfRule type="cellIs" dxfId="514" priority="13" operator="equal">
      <formula>"NÃO SE APLICA"</formula>
    </cfRule>
  </conditionalFormatting>
  <conditionalFormatting sqref="J185:J186 J182 J178 J174 J172 J165 J161:J162 J157 J152:J154 J150 J148 J139 J131 J129 J122:J124 J119:J120 J115:J117 J110:J111 J105 J103 J99 J88 J86 J77:J78 J72 J64:J67 J59 J52:J54 J50 J47:J48 J45 J39 J34 J27:J29 J22:J25 J18 J15 J3:J4">
    <cfRule type="containsBlanks" dxfId="513" priority="7">
      <formula>LEN(TRIM(J3))=0</formula>
    </cfRule>
  </conditionalFormatting>
  <conditionalFormatting sqref="J185:J186 J182 J178 J174 J172 J165 J161:J162 J157 J152:J154 J150 J148 J139 J131 J129 J122:J124 J119:J120 J115:J117 J110:J111 J105 J103 J99 J88 J86 J77:J78 J72 J64:J67 J59 J52:J54 J50 J47:J48 J45 J39 J34 J27:J29 J22:J25 J18 J15 J3:J4">
    <cfRule type="cellIs" dxfId="512" priority="6" operator="equal">
      <formula>"REPROGRAMAÇÃO DE SALDOS"</formula>
    </cfRule>
  </conditionalFormatting>
  <conditionalFormatting sqref="J185:J186 J182 J178 J174 J172 J165 J161:J162 J157 J152:J154 J150 J148 J139 J131 J129 J122:J124 J119:J120 J115:J117 J110:J111 J105 J103 J99 J88 J86 J77:J78 J72 J64:J67 J59 J52:J54 J50 J47:J48 J45 J39 J34 J27:J29 J22:J25 J18 J15 J3:J4">
    <cfRule type="cellIs" dxfId="511" priority="3" operator="equal">
      <formula>"NÃO POSSUI"</formula>
    </cfRule>
    <cfRule type="cellIs" dxfId="510" priority="4" operator="equal">
      <formula>"REPROGRAMAÇÃO DE SALDOS"</formula>
    </cfRule>
    <cfRule type="cellIs" dxfId="509" priority="5" operator="equal">
      <formula>"NÃO SE APLICA"</formula>
    </cfRule>
  </conditionalFormatting>
  <conditionalFormatting sqref="F3">
    <cfRule type="containsBlanks" dxfId="508" priority="2">
      <formula>LEN(TRIM(F3))=0</formula>
    </cfRule>
  </conditionalFormatting>
  <conditionalFormatting sqref="F185:F186 F182 F178 F174 F172 F165 F161:F162 F157 F152:F154 F150 F148 F139 F131 F129 F122:F124 F119:F120 F115:F117 F110:F111 F105 F103 F99 F88 F86 F77:F78 F72 F64:F67 F59 F52:F54 F50 F47:F48 F45 F39 F34 F27:F29 F22:F25 F18 F15 F4">
    <cfRule type="containsBlanks" dxfId="507" priority="1">
      <formula>LEN(TRIM(F4))=0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2"/>
  <dimension ref="A1:AT3"/>
  <sheetViews>
    <sheetView zoomScale="110" zoomScaleNormal="11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F3" sqref="F3"/>
    </sheetView>
  </sheetViews>
  <sheetFormatPr defaultColWidth="9.140625" defaultRowHeight="12.95" customHeight="1" x14ac:dyDescent="0.2"/>
  <cols>
    <col min="1" max="1" width="14.7109375" style="16" customWidth="1"/>
    <col min="2" max="2" width="20.140625" style="16" customWidth="1"/>
    <col min="3" max="3" width="14.5703125" style="16" customWidth="1"/>
    <col min="4" max="4" width="7.42578125" style="16" customWidth="1"/>
    <col min="5" max="5" width="26.5703125" style="16" bestFit="1" customWidth="1"/>
    <col min="6" max="6" width="8.140625" style="34" customWidth="1"/>
    <col min="7" max="7" width="9.42578125" style="30" customWidth="1"/>
    <col min="8" max="8" width="10" style="30" customWidth="1"/>
    <col min="9" max="9" width="10.140625" style="30" customWidth="1"/>
    <col min="10" max="10" width="9.42578125" style="73" customWidth="1"/>
    <col min="11" max="11" width="9" style="64" customWidth="1"/>
    <col min="12" max="12" width="9.85546875" style="30" customWidth="1"/>
    <col min="13" max="13" width="8.85546875" style="73" customWidth="1"/>
    <col min="14" max="14" width="9.140625" style="64" customWidth="1"/>
    <col min="15" max="15" width="9.28515625" style="30" customWidth="1"/>
    <col min="16" max="16" width="9.140625" style="73" customWidth="1"/>
    <col min="17" max="17" width="8.85546875" style="64" customWidth="1"/>
    <col min="18" max="18" width="9.28515625" style="30" customWidth="1"/>
    <col min="19" max="19" width="9.85546875" style="73" customWidth="1"/>
    <col min="20" max="20" width="8.5703125" style="65" customWidth="1"/>
    <col min="21" max="21" width="9.5703125" style="30" customWidth="1"/>
    <col min="22" max="22" width="9.42578125" style="73" customWidth="1"/>
    <col min="23" max="23" width="8.5703125" style="64" customWidth="1"/>
    <col min="24" max="24" width="9.7109375" style="30" customWidth="1"/>
    <col min="25" max="25" width="9" style="73" customWidth="1"/>
    <col min="26" max="26" width="9.28515625" style="65" customWidth="1"/>
    <col min="27" max="27" width="9" style="30" customWidth="1"/>
    <col min="28" max="28" width="10.7109375" style="73" customWidth="1"/>
    <col min="29" max="29" width="9.42578125" style="74" customWidth="1"/>
    <col min="30" max="30" width="10.7109375" style="30" customWidth="1"/>
    <col min="31" max="31" width="9.5703125" style="73" customWidth="1"/>
    <col min="32" max="32" width="8.7109375" style="65" customWidth="1"/>
    <col min="33" max="33" width="10" style="30" customWidth="1"/>
    <col min="34" max="34" width="9.85546875" style="73" customWidth="1"/>
    <col min="35" max="35" width="9.7109375" style="65" customWidth="1"/>
    <col min="36" max="36" width="9.7109375" style="30" customWidth="1"/>
    <col min="37" max="37" width="10.42578125" style="73" customWidth="1"/>
    <col min="38" max="38" width="8.5703125" style="65" customWidth="1"/>
    <col min="39" max="39" width="9.28515625" style="75" customWidth="1"/>
    <col min="40" max="40" width="8.7109375" style="76" customWidth="1"/>
    <col min="41" max="41" width="8.5703125" style="64" customWidth="1"/>
    <col min="42" max="42" width="9.7109375" style="75" customWidth="1"/>
    <col min="43" max="43" width="9.28515625" style="76" customWidth="1"/>
    <col min="44" max="44" width="10" style="65" customWidth="1"/>
    <col min="45" max="45" width="9.85546875" style="30" customWidth="1"/>
    <col min="46" max="46" width="9.7109375" style="30" customWidth="1"/>
    <col min="47" max="60" width="9.140625" style="16" customWidth="1"/>
    <col min="61" max="16384" width="9.140625" style="16"/>
  </cols>
  <sheetData>
    <row r="1" spans="1:46" s="81" customFormat="1" ht="12.95" customHeight="1" x14ac:dyDescent="0.25">
      <c r="A1" s="123" t="s">
        <v>1019</v>
      </c>
      <c r="B1" s="100"/>
      <c r="C1" s="100"/>
      <c r="D1" s="100"/>
      <c r="E1" s="100"/>
      <c r="F1" s="100"/>
      <c r="G1" s="100"/>
      <c r="H1" s="101"/>
      <c r="I1" s="216" t="s">
        <v>634</v>
      </c>
      <c r="J1" s="216"/>
      <c r="K1" s="216"/>
      <c r="L1" s="216" t="s">
        <v>635</v>
      </c>
      <c r="M1" s="216"/>
      <c r="N1" s="216"/>
      <c r="O1" s="216" t="s">
        <v>636</v>
      </c>
      <c r="P1" s="216"/>
      <c r="Q1" s="216"/>
      <c r="R1" s="216" t="s">
        <v>637</v>
      </c>
      <c r="S1" s="217"/>
      <c r="T1" s="216"/>
      <c r="U1" s="216" t="s">
        <v>638</v>
      </c>
      <c r="V1" s="217"/>
      <c r="W1" s="216"/>
      <c r="X1" s="216" t="s">
        <v>639</v>
      </c>
      <c r="Y1" s="217"/>
      <c r="Z1" s="216"/>
      <c r="AA1" s="216" t="s">
        <v>645</v>
      </c>
      <c r="AB1" s="217"/>
      <c r="AC1" s="216"/>
      <c r="AD1" s="216" t="s">
        <v>646</v>
      </c>
      <c r="AE1" s="217"/>
      <c r="AF1" s="216"/>
      <c r="AG1" s="216" t="s">
        <v>647</v>
      </c>
      <c r="AH1" s="217"/>
      <c r="AI1" s="216"/>
      <c r="AJ1" s="216" t="s">
        <v>648</v>
      </c>
      <c r="AK1" s="217"/>
      <c r="AL1" s="216"/>
      <c r="AM1" s="216" t="s">
        <v>658</v>
      </c>
      <c r="AN1" s="217"/>
      <c r="AO1" s="216"/>
      <c r="AP1" s="216" t="s">
        <v>659</v>
      </c>
      <c r="AQ1" s="217"/>
      <c r="AR1" s="216"/>
      <c r="AS1" s="187"/>
      <c r="AT1" s="188"/>
    </row>
    <row r="2" spans="1:46" s="117" customFormat="1" ht="33.75" x14ac:dyDescent="0.25">
      <c r="A2" s="102" t="s">
        <v>899</v>
      </c>
      <c r="B2" s="102" t="s">
        <v>894</v>
      </c>
      <c r="C2" s="102" t="s">
        <v>895</v>
      </c>
      <c r="D2" s="102" t="s">
        <v>892</v>
      </c>
      <c r="E2" s="102" t="s">
        <v>893</v>
      </c>
      <c r="F2" s="111" t="s">
        <v>896</v>
      </c>
      <c r="G2" s="112" t="s">
        <v>898</v>
      </c>
      <c r="H2" s="112" t="s">
        <v>900</v>
      </c>
      <c r="I2" s="184" t="s">
        <v>902</v>
      </c>
      <c r="J2" s="185" t="s">
        <v>901</v>
      </c>
      <c r="K2" s="186" t="s">
        <v>903</v>
      </c>
      <c r="L2" s="184" t="s">
        <v>902</v>
      </c>
      <c r="M2" s="185" t="s">
        <v>901</v>
      </c>
      <c r="N2" s="186" t="s">
        <v>903</v>
      </c>
      <c r="O2" s="184" t="s">
        <v>902</v>
      </c>
      <c r="P2" s="185" t="s">
        <v>901</v>
      </c>
      <c r="Q2" s="186" t="s">
        <v>903</v>
      </c>
      <c r="R2" s="184" t="s">
        <v>902</v>
      </c>
      <c r="S2" s="185" t="s">
        <v>901</v>
      </c>
      <c r="T2" s="186" t="s">
        <v>903</v>
      </c>
      <c r="U2" s="184" t="s">
        <v>902</v>
      </c>
      <c r="V2" s="185" t="s">
        <v>901</v>
      </c>
      <c r="W2" s="186" t="s">
        <v>903</v>
      </c>
      <c r="X2" s="184" t="s">
        <v>902</v>
      </c>
      <c r="Y2" s="185" t="s">
        <v>901</v>
      </c>
      <c r="Z2" s="186" t="s">
        <v>903</v>
      </c>
      <c r="AA2" s="184" t="s">
        <v>902</v>
      </c>
      <c r="AB2" s="185" t="s">
        <v>901</v>
      </c>
      <c r="AC2" s="186" t="s">
        <v>903</v>
      </c>
      <c r="AD2" s="184" t="s">
        <v>902</v>
      </c>
      <c r="AE2" s="185" t="s">
        <v>901</v>
      </c>
      <c r="AF2" s="186" t="s">
        <v>903</v>
      </c>
      <c r="AG2" s="184" t="s">
        <v>902</v>
      </c>
      <c r="AH2" s="185" t="s">
        <v>901</v>
      </c>
      <c r="AI2" s="186" t="s">
        <v>903</v>
      </c>
      <c r="AJ2" s="184" t="s">
        <v>902</v>
      </c>
      <c r="AK2" s="185" t="s">
        <v>901</v>
      </c>
      <c r="AL2" s="186" t="s">
        <v>903</v>
      </c>
      <c r="AM2" s="184" t="s">
        <v>902</v>
      </c>
      <c r="AN2" s="185" t="s">
        <v>901</v>
      </c>
      <c r="AO2" s="186" t="s">
        <v>903</v>
      </c>
      <c r="AP2" s="184" t="s">
        <v>902</v>
      </c>
      <c r="AQ2" s="185" t="s">
        <v>901</v>
      </c>
      <c r="AR2" s="186" t="s">
        <v>903</v>
      </c>
      <c r="AS2" s="69" t="s">
        <v>904</v>
      </c>
      <c r="AT2" s="69" t="s">
        <v>905</v>
      </c>
    </row>
    <row r="3" spans="1:46" s="81" customFormat="1" ht="35.25" customHeight="1" x14ac:dyDescent="0.25">
      <c r="A3" s="7" t="s">
        <v>74</v>
      </c>
      <c r="B3" s="8" t="s">
        <v>910</v>
      </c>
      <c r="C3" s="10" t="s">
        <v>75</v>
      </c>
      <c r="D3" s="121" t="s">
        <v>945</v>
      </c>
      <c r="E3" s="24" t="s">
        <v>936</v>
      </c>
      <c r="F3" s="25"/>
      <c r="G3" s="27"/>
      <c r="H3" s="98"/>
      <c r="I3" s="27"/>
      <c r="J3" s="31" t="s">
        <v>1309</v>
      </c>
      <c r="K3" s="18" t="s">
        <v>1306</v>
      </c>
      <c r="L3" s="27"/>
      <c r="M3" s="31" t="s">
        <v>1309</v>
      </c>
      <c r="N3" s="18" t="s">
        <v>1306</v>
      </c>
      <c r="O3" s="27"/>
      <c r="P3" s="31" t="s">
        <v>1309</v>
      </c>
      <c r="Q3" s="18" t="s">
        <v>1306</v>
      </c>
      <c r="R3" s="27"/>
      <c r="S3" s="31" t="s">
        <v>1309</v>
      </c>
      <c r="T3" s="18" t="s">
        <v>1306</v>
      </c>
      <c r="U3" s="27"/>
      <c r="V3" s="31" t="s">
        <v>1309</v>
      </c>
      <c r="W3" s="18" t="s">
        <v>1306</v>
      </c>
      <c r="X3" s="27"/>
      <c r="Y3" s="31" t="s">
        <v>1309</v>
      </c>
      <c r="Z3" s="18" t="s">
        <v>1306</v>
      </c>
      <c r="AA3" s="27"/>
      <c r="AB3" s="31" t="s">
        <v>1309</v>
      </c>
      <c r="AC3" s="18" t="s">
        <v>1306</v>
      </c>
      <c r="AD3" s="27"/>
      <c r="AE3" s="31" t="s">
        <v>1309</v>
      </c>
      <c r="AF3" s="18" t="s">
        <v>1306</v>
      </c>
      <c r="AG3" s="27"/>
      <c r="AH3" s="31" t="s">
        <v>1309</v>
      </c>
      <c r="AI3" s="18" t="s">
        <v>1306</v>
      </c>
      <c r="AJ3" s="27"/>
      <c r="AK3" s="31" t="s">
        <v>1309</v>
      </c>
      <c r="AL3" s="18" t="s">
        <v>1306</v>
      </c>
      <c r="AM3" s="27"/>
      <c r="AN3" s="31" t="s">
        <v>1309</v>
      </c>
      <c r="AO3" s="18" t="s">
        <v>1306</v>
      </c>
      <c r="AP3" s="27"/>
      <c r="AQ3" s="31" t="s">
        <v>1309</v>
      </c>
      <c r="AR3" s="18" t="s">
        <v>1306</v>
      </c>
      <c r="AS3" s="19"/>
      <c r="AT3" s="98"/>
    </row>
  </sheetData>
  <sheetProtection algorithmName="SHA-512" hashValue="25SPHl1rYxKztvPDtriVQI/8BL+dzXJeJjrjeRasbafBm1wrTtsXJoQdXRsx5N+v0TQ0a32mpV06zaprYbeYxQ==" saltValue="VBXa5XcrR583O3jfet0SUQ==" spinCount="100000" sheet="1" selectLockedCells="1" selectUnlockedCells="1"/>
  <mergeCells count="12">
    <mergeCell ref="AP1:AR1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</mergeCells>
  <conditionalFormatting sqref="AQ1:AQ2 AQ4:AQ1048576">
    <cfRule type="cellIs" dxfId="506" priority="170" operator="equal">
      <formula>"SALDO REPROGRAMADO"</formula>
    </cfRule>
    <cfRule type="cellIs" dxfId="505" priority="171" operator="equal">
      <formula>"REPROGRAMAÇÃO DE SALDOS"</formula>
    </cfRule>
    <cfRule type="cellIs" dxfId="504" priority="172" operator="equal">
      <formula>"NÃO SE APLICA"</formula>
    </cfRule>
  </conditionalFormatting>
  <conditionalFormatting sqref="I4:AS1048576 AS3 I1:AS2">
    <cfRule type="cellIs" dxfId="503" priority="169" operator="equal">
      <formula>"NÃO SE APLICA"</formula>
    </cfRule>
  </conditionalFormatting>
  <conditionalFormatting sqref="AN4:AN1048576 AK4:AK1048576 AH4:AH1048576">
    <cfRule type="cellIs" dxfId="502" priority="168" operator="equal">
      <formula>"NÃO SE APLICA"</formula>
    </cfRule>
  </conditionalFormatting>
  <conditionalFormatting sqref="E2:AT2 E3:H3 AS3:AT3">
    <cfRule type="containsBlanks" dxfId="501" priority="166">
      <formula>LEN(TRIM(E2))=0</formula>
    </cfRule>
  </conditionalFormatting>
  <conditionalFormatting sqref="K3 Q3 T3 W3 Z3 N3 AC3 AF3 AI3 AL3 AO3 AR3">
    <cfRule type="cellIs" dxfId="500" priority="165" operator="equal">
      <formula>"NÃO SE APLICA"</formula>
    </cfRule>
  </conditionalFormatting>
  <conditionalFormatting sqref="I3 K3:L3 N3:O3 Q3:R3 T3:U3 W3:X3 Z3:AA3 AC3:AD3 AF3:AG3 AI3:AJ3 AL3:AM3 AO3:AP3 AR3">
    <cfRule type="containsBlanks" dxfId="499" priority="157">
      <formula>LEN(TRIM(I3))=0</formula>
    </cfRule>
  </conditionalFormatting>
  <conditionalFormatting sqref="J3">
    <cfRule type="cellIs" dxfId="498" priority="156" operator="equal">
      <formula>"NÃO SE APLICA"</formula>
    </cfRule>
  </conditionalFormatting>
  <conditionalFormatting sqref="J3">
    <cfRule type="cellIs" dxfId="497" priority="150" operator="equal">
      <formula>"REPROGRAMAÇÃO DE SALDOS"</formula>
    </cfRule>
    <cfRule type="cellIs" dxfId="496" priority="151" operator="equal">
      <formula>43373</formula>
    </cfRule>
    <cfRule type="cellIs" dxfId="495" priority="152" operator="equal">
      <formula>"SALDO REPROGRAMADO"</formula>
    </cfRule>
    <cfRule type="cellIs" dxfId="494" priority="153" operator="equal">
      <formula>"REPROGRAMAÇÃO DE SALDOS"</formula>
    </cfRule>
    <cfRule type="cellIs" dxfId="493" priority="154" operator="equal">
      <formula>"NÃO POSSUI"</formula>
    </cfRule>
    <cfRule type="cellIs" dxfId="492" priority="155" operator="equal">
      <formula>"NÃO SE APLICA"</formula>
    </cfRule>
  </conditionalFormatting>
  <conditionalFormatting sqref="J3">
    <cfRule type="containsBlanks" dxfId="491" priority="149">
      <formula>LEN(TRIM(J3))=0</formula>
    </cfRule>
  </conditionalFormatting>
  <conditionalFormatting sqref="J3">
    <cfRule type="cellIs" dxfId="490" priority="148" operator="equal">
      <formula>"REPROGRAMAÇÃO DE SALDOS"</formula>
    </cfRule>
  </conditionalFormatting>
  <conditionalFormatting sqref="J3">
    <cfRule type="cellIs" dxfId="489" priority="145" operator="equal">
      <formula>"NÃO POSSUI"</formula>
    </cfRule>
    <cfRule type="cellIs" dxfId="488" priority="146" operator="equal">
      <formula>"REPROGRAMAÇÃO DE SALDOS"</formula>
    </cfRule>
    <cfRule type="cellIs" dxfId="487" priority="147" operator="equal">
      <formula>"NÃO SE APLICA"</formula>
    </cfRule>
  </conditionalFormatting>
  <conditionalFormatting sqref="M3">
    <cfRule type="cellIs" dxfId="486" priority="132" operator="equal">
      <formula>"NÃO SE APLICA"</formula>
    </cfRule>
  </conditionalFormatting>
  <conditionalFormatting sqref="M3">
    <cfRule type="cellIs" dxfId="485" priority="126" operator="equal">
      <formula>"REPROGRAMAÇÃO DE SALDOS"</formula>
    </cfRule>
    <cfRule type="cellIs" dxfId="484" priority="127" operator="equal">
      <formula>43373</formula>
    </cfRule>
    <cfRule type="cellIs" dxfId="483" priority="128" operator="equal">
      <formula>"SALDO REPROGRAMADO"</formula>
    </cfRule>
    <cfRule type="cellIs" dxfId="482" priority="129" operator="equal">
      <formula>"REPROGRAMAÇÃO DE SALDOS"</formula>
    </cfRule>
    <cfRule type="cellIs" dxfId="481" priority="130" operator="equal">
      <formula>"NÃO POSSUI"</formula>
    </cfRule>
    <cfRule type="cellIs" dxfId="480" priority="131" operator="equal">
      <formula>"NÃO SE APLICA"</formula>
    </cfRule>
  </conditionalFormatting>
  <conditionalFormatting sqref="M3">
    <cfRule type="containsBlanks" dxfId="479" priority="125">
      <formula>LEN(TRIM(M3))=0</formula>
    </cfRule>
  </conditionalFormatting>
  <conditionalFormatting sqref="M3">
    <cfRule type="cellIs" dxfId="478" priority="124" operator="equal">
      <formula>"REPROGRAMAÇÃO DE SALDOS"</formula>
    </cfRule>
  </conditionalFormatting>
  <conditionalFormatting sqref="M3">
    <cfRule type="cellIs" dxfId="477" priority="121" operator="equal">
      <formula>"NÃO POSSUI"</formula>
    </cfRule>
    <cfRule type="cellIs" dxfId="476" priority="122" operator="equal">
      <formula>"REPROGRAMAÇÃO DE SALDOS"</formula>
    </cfRule>
    <cfRule type="cellIs" dxfId="475" priority="123" operator="equal">
      <formula>"NÃO SE APLICA"</formula>
    </cfRule>
  </conditionalFormatting>
  <conditionalFormatting sqref="P3">
    <cfRule type="cellIs" dxfId="474" priority="120" operator="equal">
      <formula>"NÃO SE APLICA"</formula>
    </cfRule>
  </conditionalFormatting>
  <conditionalFormatting sqref="P3">
    <cfRule type="cellIs" dxfId="473" priority="114" operator="equal">
      <formula>"REPROGRAMAÇÃO DE SALDOS"</formula>
    </cfRule>
    <cfRule type="cellIs" dxfId="472" priority="115" operator="equal">
      <formula>43373</formula>
    </cfRule>
    <cfRule type="cellIs" dxfId="471" priority="116" operator="equal">
      <formula>"SALDO REPROGRAMADO"</formula>
    </cfRule>
    <cfRule type="cellIs" dxfId="470" priority="117" operator="equal">
      <formula>"REPROGRAMAÇÃO DE SALDOS"</formula>
    </cfRule>
    <cfRule type="cellIs" dxfId="469" priority="118" operator="equal">
      <formula>"NÃO POSSUI"</formula>
    </cfRule>
    <cfRule type="cellIs" dxfId="468" priority="119" operator="equal">
      <formula>"NÃO SE APLICA"</formula>
    </cfRule>
  </conditionalFormatting>
  <conditionalFormatting sqref="P3">
    <cfRule type="containsBlanks" dxfId="467" priority="113">
      <formula>LEN(TRIM(P3))=0</formula>
    </cfRule>
  </conditionalFormatting>
  <conditionalFormatting sqref="P3">
    <cfRule type="cellIs" dxfId="466" priority="112" operator="equal">
      <formula>"REPROGRAMAÇÃO DE SALDOS"</formula>
    </cfRule>
  </conditionalFormatting>
  <conditionalFormatting sqref="P3">
    <cfRule type="cellIs" dxfId="465" priority="109" operator="equal">
      <formula>"NÃO POSSUI"</formula>
    </cfRule>
    <cfRule type="cellIs" dxfId="464" priority="110" operator="equal">
      <formula>"REPROGRAMAÇÃO DE SALDOS"</formula>
    </cfRule>
    <cfRule type="cellIs" dxfId="463" priority="111" operator="equal">
      <formula>"NÃO SE APLICA"</formula>
    </cfRule>
  </conditionalFormatting>
  <conditionalFormatting sqref="S3">
    <cfRule type="cellIs" dxfId="462" priority="108" operator="equal">
      <formula>"NÃO SE APLICA"</formula>
    </cfRule>
  </conditionalFormatting>
  <conditionalFormatting sqref="S3">
    <cfRule type="cellIs" dxfId="461" priority="102" operator="equal">
      <formula>"REPROGRAMAÇÃO DE SALDOS"</formula>
    </cfRule>
    <cfRule type="cellIs" dxfId="460" priority="103" operator="equal">
      <formula>43373</formula>
    </cfRule>
    <cfRule type="cellIs" dxfId="459" priority="104" operator="equal">
      <formula>"SALDO REPROGRAMADO"</formula>
    </cfRule>
    <cfRule type="cellIs" dxfId="458" priority="105" operator="equal">
      <formula>"REPROGRAMAÇÃO DE SALDOS"</formula>
    </cfRule>
    <cfRule type="cellIs" dxfId="457" priority="106" operator="equal">
      <formula>"NÃO POSSUI"</formula>
    </cfRule>
    <cfRule type="cellIs" dxfId="456" priority="107" operator="equal">
      <formula>"NÃO SE APLICA"</formula>
    </cfRule>
  </conditionalFormatting>
  <conditionalFormatting sqref="S3">
    <cfRule type="containsBlanks" dxfId="455" priority="101">
      <formula>LEN(TRIM(S3))=0</formula>
    </cfRule>
  </conditionalFormatting>
  <conditionalFormatting sqref="S3">
    <cfRule type="cellIs" dxfId="454" priority="100" operator="equal">
      <formula>"REPROGRAMAÇÃO DE SALDOS"</formula>
    </cfRule>
  </conditionalFormatting>
  <conditionalFormatting sqref="S3">
    <cfRule type="cellIs" dxfId="453" priority="97" operator="equal">
      <formula>"NÃO POSSUI"</formula>
    </cfRule>
    <cfRule type="cellIs" dxfId="452" priority="98" operator="equal">
      <formula>"REPROGRAMAÇÃO DE SALDOS"</formula>
    </cfRule>
    <cfRule type="cellIs" dxfId="451" priority="99" operator="equal">
      <formula>"NÃO SE APLICA"</formula>
    </cfRule>
  </conditionalFormatting>
  <conditionalFormatting sqref="V3">
    <cfRule type="cellIs" dxfId="450" priority="96" operator="equal">
      <formula>"NÃO SE APLICA"</formula>
    </cfRule>
  </conditionalFormatting>
  <conditionalFormatting sqref="V3">
    <cfRule type="cellIs" dxfId="449" priority="90" operator="equal">
      <formula>"REPROGRAMAÇÃO DE SALDOS"</formula>
    </cfRule>
    <cfRule type="cellIs" dxfId="448" priority="91" operator="equal">
      <formula>43373</formula>
    </cfRule>
    <cfRule type="cellIs" dxfId="447" priority="92" operator="equal">
      <formula>"SALDO REPROGRAMADO"</formula>
    </cfRule>
    <cfRule type="cellIs" dxfId="446" priority="93" operator="equal">
      <formula>"REPROGRAMAÇÃO DE SALDOS"</formula>
    </cfRule>
    <cfRule type="cellIs" dxfId="445" priority="94" operator="equal">
      <formula>"NÃO POSSUI"</formula>
    </cfRule>
    <cfRule type="cellIs" dxfId="444" priority="95" operator="equal">
      <formula>"NÃO SE APLICA"</formula>
    </cfRule>
  </conditionalFormatting>
  <conditionalFormatting sqref="V3">
    <cfRule type="containsBlanks" dxfId="443" priority="89">
      <formula>LEN(TRIM(V3))=0</formula>
    </cfRule>
  </conditionalFormatting>
  <conditionalFormatting sqref="V3">
    <cfRule type="cellIs" dxfId="442" priority="88" operator="equal">
      <formula>"REPROGRAMAÇÃO DE SALDOS"</formula>
    </cfRule>
  </conditionalFormatting>
  <conditionalFormatting sqref="V3">
    <cfRule type="cellIs" dxfId="441" priority="85" operator="equal">
      <formula>"NÃO POSSUI"</formula>
    </cfRule>
    <cfRule type="cellIs" dxfId="440" priority="86" operator="equal">
      <formula>"REPROGRAMAÇÃO DE SALDOS"</formula>
    </cfRule>
    <cfRule type="cellIs" dxfId="439" priority="87" operator="equal">
      <formula>"NÃO SE APLICA"</formula>
    </cfRule>
  </conditionalFormatting>
  <conditionalFormatting sqref="Y3">
    <cfRule type="cellIs" dxfId="438" priority="84" operator="equal">
      <formula>"NÃO SE APLICA"</formula>
    </cfRule>
  </conditionalFormatting>
  <conditionalFormatting sqref="Y3">
    <cfRule type="cellIs" dxfId="437" priority="78" operator="equal">
      <formula>"REPROGRAMAÇÃO DE SALDOS"</formula>
    </cfRule>
    <cfRule type="cellIs" dxfId="436" priority="79" operator="equal">
      <formula>43373</formula>
    </cfRule>
    <cfRule type="cellIs" dxfId="435" priority="80" operator="equal">
      <formula>"SALDO REPROGRAMADO"</formula>
    </cfRule>
    <cfRule type="cellIs" dxfId="434" priority="81" operator="equal">
      <formula>"REPROGRAMAÇÃO DE SALDOS"</formula>
    </cfRule>
    <cfRule type="cellIs" dxfId="433" priority="82" operator="equal">
      <formula>"NÃO POSSUI"</formula>
    </cfRule>
    <cfRule type="cellIs" dxfId="432" priority="83" operator="equal">
      <formula>"NÃO SE APLICA"</formula>
    </cfRule>
  </conditionalFormatting>
  <conditionalFormatting sqref="Y3">
    <cfRule type="containsBlanks" dxfId="431" priority="77">
      <formula>LEN(TRIM(Y3))=0</formula>
    </cfRule>
  </conditionalFormatting>
  <conditionalFormatting sqref="Y3">
    <cfRule type="cellIs" dxfId="430" priority="76" operator="equal">
      <formula>"REPROGRAMAÇÃO DE SALDOS"</formula>
    </cfRule>
  </conditionalFormatting>
  <conditionalFormatting sqref="Y3">
    <cfRule type="cellIs" dxfId="429" priority="73" operator="equal">
      <formula>"NÃO POSSUI"</formula>
    </cfRule>
    <cfRule type="cellIs" dxfId="428" priority="74" operator="equal">
      <formula>"REPROGRAMAÇÃO DE SALDOS"</formula>
    </cfRule>
    <cfRule type="cellIs" dxfId="427" priority="75" operator="equal">
      <formula>"NÃO SE APLICA"</formula>
    </cfRule>
  </conditionalFormatting>
  <conditionalFormatting sqref="AB3">
    <cfRule type="cellIs" dxfId="426" priority="72" operator="equal">
      <formula>"NÃO SE APLICA"</formula>
    </cfRule>
  </conditionalFormatting>
  <conditionalFormatting sqref="AB3">
    <cfRule type="cellIs" dxfId="425" priority="66" operator="equal">
      <formula>"REPROGRAMAÇÃO DE SALDOS"</formula>
    </cfRule>
    <cfRule type="cellIs" dxfId="424" priority="67" operator="equal">
      <formula>43373</formula>
    </cfRule>
    <cfRule type="cellIs" dxfId="423" priority="68" operator="equal">
      <formula>"SALDO REPROGRAMADO"</formula>
    </cfRule>
    <cfRule type="cellIs" dxfId="422" priority="69" operator="equal">
      <formula>"REPROGRAMAÇÃO DE SALDOS"</formula>
    </cfRule>
    <cfRule type="cellIs" dxfId="421" priority="70" operator="equal">
      <formula>"NÃO POSSUI"</formula>
    </cfRule>
    <cfRule type="cellIs" dxfId="420" priority="71" operator="equal">
      <formula>"NÃO SE APLICA"</formula>
    </cfRule>
  </conditionalFormatting>
  <conditionalFormatting sqref="AB3">
    <cfRule type="containsBlanks" dxfId="419" priority="65">
      <formula>LEN(TRIM(AB3))=0</formula>
    </cfRule>
  </conditionalFormatting>
  <conditionalFormatting sqref="AB3">
    <cfRule type="cellIs" dxfId="418" priority="64" operator="equal">
      <formula>"REPROGRAMAÇÃO DE SALDOS"</formula>
    </cfRule>
  </conditionalFormatting>
  <conditionalFormatting sqref="AB3">
    <cfRule type="cellIs" dxfId="417" priority="61" operator="equal">
      <formula>"NÃO POSSUI"</formula>
    </cfRule>
    <cfRule type="cellIs" dxfId="416" priority="62" operator="equal">
      <formula>"REPROGRAMAÇÃO DE SALDOS"</formula>
    </cfRule>
    <cfRule type="cellIs" dxfId="415" priority="63" operator="equal">
      <formula>"NÃO SE APLICA"</formula>
    </cfRule>
  </conditionalFormatting>
  <conditionalFormatting sqref="AE3">
    <cfRule type="cellIs" dxfId="414" priority="60" operator="equal">
      <formula>"NÃO SE APLICA"</formula>
    </cfRule>
  </conditionalFormatting>
  <conditionalFormatting sqref="AE3">
    <cfRule type="cellIs" dxfId="413" priority="54" operator="equal">
      <formula>"REPROGRAMAÇÃO DE SALDOS"</formula>
    </cfRule>
    <cfRule type="cellIs" dxfId="412" priority="55" operator="equal">
      <formula>43373</formula>
    </cfRule>
    <cfRule type="cellIs" dxfId="411" priority="56" operator="equal">
      <formula>"SALDO REPROGRAMADO"</formula>
    </cfRule>
    <cfRule type="cellIs" dxfId="410" priority="57" operator="equal">
      <formula>"REPROGRAMAÇÃO DE SALDOS"</formula>
    </cfRule>
    <cfRule type="cellIs" dxfId="409" priority="58" operator="equal">
      <formula>"NÃO POSSUI"</formula>
    </cfRule>
    <cfRule type="cellIs" dxfId="408" priority="59" operator="equal">
      <formula>"NÃO SE APLICA"</formula>
    </cfRule>
  </conditionalFormatting>
  <conditionalFormatting sqref="AE3">
    <cfRule type="containsBlanks" dxfId="407" priority="53">
      <formula>LEN(TRIM(AE3))=0</formula>
    </cfRule>
  </conditionalFormatting>
  <conditionalFormatting sqref="AE3">
    <cfRule type="cellIs" dxfId="406" priority="52" operator="equal">
      <formula>"REPROGRAMAÇÃO DE SALDOS"</formula>
    </cfRule>
  </conditionalFormatting>
  <conditionalFormatting sqref="AE3">
    <cfRule type="cellIs" dxfId="405" priority="49" operator="equal">
      <formula>"NÃO POSSUI"</formula>
    </cfRule>
    <cfRule type="cellIs" dxfId="404" priority="50" operator="equal">
      <formula>"REPROGRAMAÇÃO DE SALDOS"</formula>
    </cfRule>
    <cfRule type="cellIs" dxfId="403" priority="51" operator="equal">
      <formula>"NÃO SE APLICA"</formula>
    </cfRule>
  </conditionalFormatting>
  <conditionalFormatting sqref="AH3">
    <cfRule type="cellIs" dxfId="402" priority="48" operator="equal">
      <formula>"NÃO SE APLICA"</formula>
    </cfRule>
  </conditionalFormatting>
  <conditionalFormatting sqref="AH3">
    <cfRule type="cellIs" dxfId="401" priority="42" operator="equal">
      <formula>"REPROGRAMAÇÃO DE SALDOS"</formula>
    </cfRule>
    <cfRule type="cellIs" dxfId="400" priority="43" operator="equal">
      <formula>43373</formula>
    </cfRule>
    <cfRule type="cellIs" dxfId="399" priority="44" operator="equal">
      <formula>"SALDO REPROGRAMADO"</formula>
    </cfRule>
    <cfRule type="cellIs" dxfId="398" priority="45" operator="equal">
      <formula>"REPROGRAMAÇÃO DE SALDOS"</formula>
    </cfRule>
    <cfRule type="cellIs" dxfId="397" priority="46" operator="equal">
      <formula>"NÃO POSSUI"</formula>
    </cfRule>
    <cfRule type="cellIs" dxfId="396" priority="47" operator="equal">
      <formula>"NÃO SE APLICA"</formula>
    </cfRule>
  </conditionalFormatting>
  <conditionalFormatting sqref="AH3">
    <cfRule type="containsBlanks" dxfId="395" priority="41">
      <formula>LEN(TRIM(AH3))=0</formula>
    </cfRule>
  </conditionalFormatting>
  <conditionalFormatting sqref="AH3">
    <cfRule type="cellIs" dxfId="394" priority="40" operator="equal">
      <formula>"REPROGRAMAÇÃO DE SALDOS"</formula>
    </cfRule>
  </conditionalFormatting>
  <conditionalFormatting sqref="AH3">
    <cfRule type="cellIs" dxfId="393" priority="37" operator="equal">
      <formula>"NÃO POSSUI"</formula>
    </cfRule>
    <cfRule type="cellIs" dxfId="392" priority="38" operator="equal">
      <formula>"REPROGRAMAÇÃO DE SALDOS"</formula>
    </cfRule>
    <cfRule type="cellIs" dxfId="391" priority="39" operator="equal">
      <formula>"NÃO SE APLICA"</formula>
    </cfRule>
  </conditionalFormatting>
  <conditionalFormatting sqref="AK3">
    <cfRule type="cellIs" dxfId="390" priority="36" operator="equal">
      <formula>"NÃO SE APLICA"</formula>
    </cfRule>
  </conditionalFormatting>
  <conditionalFormatting sqref="AK3">
    <cfRule type="cellIs" dxfId="389" priority="30" operator="equal">
      <formula>"REPROGRAMAÇÃO DE SALDOS"</formula>
    </cfRule>
    <cfRule type="cellIs" dxfId="388" priority="31" operator="equal">
      <formula>43373</formula>
    </cfRule>
    <cfRule type="cellIs" dxfId="387" priority="32" operator="equal">
      <formula>"SALDO REPROGRAMADO"</formula>
    </cfRule>
    <cfRule type="cellIs" dxfId="386" priority="33" operator="equal">
      <formula>"REPROGRAMAÇÃO DE SALDOS"</formula>
    </cfRule>
    <cfRule type="cellIs" dxfId="385" priority="34" operator="equal">
      <formula>"NÃO POSSUI"</formula>
    </cfRule>
    <cfRule type="cellIs" dxfId="384" priority="35" operator="equal">
      <formula>"NÃO SE APLICA"</formula>
    </cfRule>
  </conditionalFormatting>
  <conditionalFormatting sqref="AK3">
    <cfRule type="containsBlanks" dxfId="383" priority="29">
      <formula>LEN(TRIM(AK3))=0</formula>
    </cfRule>
  </conditionalFormatting>
  <conditionalFormatting sqref="AK3">
    <cfRule type="cellIs" dxfId="382" priority="28" operator="equal">
      <formula>"REPROGRAMAÇÃO DE SALDOS"</formula>
    </cfRule>
  </conditionalFormatting>
  <conditionalFormatting sqref="AK3">
    <cfRule type="cellIs" dxfId="381" priority="25" operator="equal">
      <formula>"NÃO POSSUI"</formula>
    </cfRule>
    <cfRule type="cellIs" dxfId="380" priority="26" operator="equal">
      <formula>"REPROGRAMAÇÃO DE SALDOS"</formula>
    </cfRule>
    <cfRule type="cellIs" dxfId="379" priority="27" operator="equal">
      <formula>"NÃO SE APLICA"</formula>
    </cfRule>
  </conditionalFormatting>
  <conditionalFormatting sqref="AN3">
    <cfRule type="cellIs" dxfId="378" priority="24" operator="equal">
      <formula>"NÃO SE APLICA"</formula>
    </cfRule>
  </conditionalFormatting>
  <conditionalFormatting sqref="AN3">
    <cfRule type="cellIs" dxfId="377" priority="18" operator="equal">
      <formula>"REPROGRAMAÇÃO DE SALDOS"</formula>
    </cfRule>
    <cfRule type="cellIs" dxfId="376" priority="19" operator="equal">
      <formula>43373</formula>
    </cfRule>
    <cfRule type="cellIs" dxfId="375" priority="20" operator="equal">
      <formula>"SALDO REPROGRAMADO"</formula>
    </cfRule>
    <cfRule type="cellIs" dxfId="374" priority="21" operator="equal">
      <formula>"REPROGRAMAÇÃO DE SALDOS"</formula>
    </cfRule>
    <cfRule type="cellIs" dxfId="373" priority="22" operator="equal">
      <formula>"NÃO POSSUI"</formula>
    </cfRule>
    <cfRule type="cellIs" dxfId="372" priority="23" operator="equal">
      <formula>"NÃO SE APLICA"</formula>
    </cfRule>
  </conditionalFormatting>
  <conditionalFormatting sqref="AN3">
    <cfRule type="containsBlanks" dxfId="371" priority="17">
      <formula>LEN(TRIM(AN3))=0</formula>
    </cfRule>
  </conditionalFormatting>
  <conditionalFormatting sqref="AN3">
    <cfRule type="cellIs" dxfId="370" priority="16" operator="equal">
      <formula>"REPROGRAMAÇÃO DE SALDOS"</formula>
    </cfRule>
  </conditionalFormatting>
  <conditionalFormatting sqref="AN3">
    <cfRule type="cellIs" dxfId="369" priority="13" operator="equal">
      <formula>"NÃO POSSUI"</formula>
    </cfRule>
    <cfRule type="cellIs" dxfId="368" priority="14" operator="equal">
      <formula>"REPROGRAMAÇÃO DE SALDOS"</formula>
    </cfRule>
    <cfRule type="cellIs" dxfId="367" priority="15" operator="equal">
      <formula>"NÃO SE APLICA"</formula>
    </cfRule>
  </conditionalFormatting>
  <conditionalFormatting sqref="AQ3">
    <cfRule type="cellIs" dxfId="366" priority="12" operator="equal">
      <formula>"NÃO SE APLICA"</formula>
    </cfRule>
  </conditionalFormatting>
  <conditionalFormatting sqref="AQ3">
    <cfRule type="cellIs" dxfId="365" priority="6" operator="equal">
      <formula>"REPROGRAMAÇÃO DE SALDOS"</formula>
    </cfRule>
    <cfRule type="cellIs" dxfId="364" priority="7" operator="equal">
      <formula>43373</formula>
    </cfRule>
    <cfRule type="cellIs" dxfId="363" priority="8" operator="equal">
      <formula>"SALDO REPROGRAMADO"</formula>
    </cfRule>
    <cfRule type="cellIs" dxfId="362" priority="9" operator="equal">
      <formula>"REPROGRAMAÇÃO DE SALDOS"</formula>
    </cfRule>
    <cfRule type="cellIs" dxfId="361" priority="10" operator="equal">
      <formula>"NÃO POSSUI"</formula>
    </cfRule>
    <cfRule type="cellIs" dxfId="360" priority="11" operator="equal">
      <formula>"NÃO SE APLICA"</formula>
    </cfRule>
  </conditionalFormatting>
  <conditionalFormatting sqref="AQ3">
    <cfRule type="containsBlanks" dxfId="359" priority="5">
      <formula>LEN(TRIM(AQ3))=0</formula>
    </cfRule>
  </conditionalFormatting>
  <conditionalFormatting sqref="AQ3">
    <cfRule type="cellIs" dxfId="358" priority="4" operator="equal">
      <formula>"REPROGRAMAÇÃO DE SALDOS"</formula>
    </cfRule>
  </conditionalFormatting>
  <conditionalFormatting sqref="AQ3">
    <cfRule type="cellIs" dxfId="357" priority="1" operator="equal">
      <formula>"NÃO POSSUI"</formula>
    </cfRule>
    <cfRule type="cellIs" dxfId="356" priority="2" operator="equal">
      <formula>"REPROGRAMAÇÃO DE SALDOS"</formula>
    </cfRule>
    <cfRule type="cellIs" dxfId="355" priority="3" operator="equal">
      <formula>"NÃO SE APLICA"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187</vt:i4>
      </vt:variant>
    </vt:vector>
  </HeadingPairs>
  <TitlesOfParts>
    <vt:vector size="199" baseType="lpstr">
      <vt:lpstr>ConsultasParcelasPagas</vt:lpstr>
      <vt:lpstr>CRAS</vt:lpstr>
      <vt:lpstr>CREAS</vt:lpstr>
      <vt:lpstr>CREAS_FEDERAL</vt:lpstr>
      <vt:lpstr>ACOLHIMENTO</vt:lpstr>
      <vt:lpstr>MSE</vt:lpstr>
      <vt:lpstr>RESIDENCIA_INCLUSIVA</vt:lpstr>
      <vt:lpstr>BENEFICIO_EVENTUAL</vt:lpstr>
      <vt:lpstr>PROGRAMA_ATITUDE</vt:lpstr>
      <vt:lpstr>COVID_19_BENEF EVENTUAL </vt:lpstr>
      <vt:lpstr>APOIO</vt:lpstr>
      <vt:lpstr>VALIDAÇÃO_CASCATA</vt:lpstr>
      <vt:lpstr>Abreu_e_Lima</vt:lpstr>
      <vt:lpstr>Afogados_da_Ingazeira</vt:lpstr>
      <vt:lpstr>Afrânio</vt:lpstr>
      <vt:lpstr>Agrestina</vt:lpstr>
      <vt:lpstr>Água_Preta</vt:lpstr>
      <vt:lpstr>Águas_Belas</vt:lpstr>
      <vt:lpstr>Alagoinha</vt:lpstr>
      <vt:lpstr>Aliança</vt:lpstr>
      <vt:lpstr>Altinho</vt:lpstr>
      <vt:lpstr>Amaraji</vt:lpstr>
      <vt:lpstr>Angelim</vt:lpstr>
      <vt:lpstr>Araçoiaba</vt:lpstr>
      <vt:lpstr>Araripina</vt:lpstr>
      <vt:lpstr>Arcoverde</vt:lpstr>
      <vt:lpstr>ConsultasParcelasPagas!Area_de_impressao</vt:lpstr>
      <vt:lpstr>Barra_de_Guabiraba</vt:lpstr>
      <vt:lpstr>Barreiros</vt:lpstr>
      <vt:lpstr>Belém_de_Maria</vt:lpstr>
      <vt:lpstr>Belém_do_São_Francisco</vt:lpstr>
      <vt:lpstr>Belo_Jardim</vt:lpstr>
      <vt:lpstr>Betânia</vt:lpstr>
      <vt:lpstr>Bezerros</vt:lpstr>
      <vt:lpstr>Bodocó</vt:lpstr>
      <vt:lpstr>Bom_Conselho</vt:lpstr>
      <vt:lpstr>Bom_Jardim</vt:lpstr>
      <vt:lpstr>Bonito</vt:lpstr>
      <vt:lpstr>Brejão</vt:lpstr>
      <vt:lpstr>Brejinho</vt:lpstr>
      <vt:lpstr>Brejo_da_Madre_de_Deus</vt:lpstr>
      <vt:lpstr>Buenos_Aires</vt:lpstr>
      <vt:lpstr>Buíque</vt:lpstr>
      <vt:lpstr>Cabo_de_Santo_Agostinho</vt:lpstr>
      <vt:lpstr>Cabrobó</vt:lpstr>
      <vt:lpstr>Cachoeirinha</vt:lpstr>
      <vt:lpstr>Caetés</vt:lpstr>
      <vt:lpstr>Calçado</vt:lpstr>
      <vt:lpstr>Calumbi</vt:lpstr>
      <vt:lpstr>Camaragibe</vt:lpstr>
      <vt:lpstr>Camocim_de_São_Félix</vt:lpstr>
      <vt:lpstr>Camutanga</vt:lpstr>
      <vt:lpstr>Canhotinho</vt:lpstr>
      <vt:lpstr>Capoeiras</vt:lpstr>
      <vt:lpstr>Carnaíba</vt:lpstr>
      <vt:lpstr>Carnaubeira_da_Penha</vt:lpstr>
      <vt:lpstr>Carpina</vt:lpstr>
      <vt:lpstr>Caruaru</vt:lpstr>
      <vt:lpstr>Casinhas</vt:lpstr>
      <vt:lpstr>Catende</vt:lpstr>
      <vt:lpstr>Cedro</vt:lpstr>
      <vt:lpstr>Chã_de_Alegria</vt:lpstr>
      <vt:lpstr>Chã_Grande</vt:lpstr>
      <vt:lpstr>Condado</vt:lpstr>
      <vt:lpstr>Correntes</vt:lpstr>
      <vt:lpstr>Cortês</vt:lpstr>
      <vt:lpstr>Cumaru</vt:lpstr>
      <vt:lpstr>Cupira</vt:lpstr>
      <vt:lpstr>Custódia</vt:lpstr>
      <vt:lpstr>Dormentes</vt:lpstr>
      <vt:lpstr>Escada</vt:lpstr>
      <vt:lpstr>Exu</vt:lpstr>
      <vt:lpstr>Feira_Nova</vt:lpstr>
      <vt:lpstr>Fernando_de_Noronha</vt:lpstr>
      <vt:lpstr>Ferreiros</vt:lpstr>
      <vt:lpstr>Flores</vt:lpstr>
      <vt:lpstr>Floresta</vt:lpstr>
      <vt:lpstr>Frei_Miguelinho</vt:lpstr>
      <vt:lpstr>Gameleira</vt:lpstr>
      <vt:lpstr>Garanhuns</vt:lpstr>
      <vt:lpstr>Glória_do_Goitá</vt:lpstr>
      <vt:lpstr>Goiana</vt:lpstr>
      <vt:lpstr>Granito</vt:lpstr>
      <vt:lpstr>Gravatá</vt:lpstr>
      <vt:lpstr>Iati</vt:lpstr>
      <vt:lpstr>Ibimirim</vt:lpstr>
      <vt:lpstr>Ibirajuba</vt:lpstr>
      <vt:lpstr>Igarassu</vt:lpstr>
      <vt:lpstr>Iguaracy</vt:lpstr>
      <vt:lpstr>Ilha_de_Itamaracá</vt:lpstr>
      <vt:lpstr>Inajá</vt:lpstr>
      <vt:lpstr>Ingazeira</vt:lpstr>
      <vt:lpstr>Ipojuca</vt:lpstr>
      <vt:lpstr>Ipubi</vt:lpstr>
      <vt:lpstr>Itacuruba</vt:lpstr>
      <vt:lpstr>Itaíba</vt:lpstr>
      <vt:lpstr>Itambé</vt:lpstr>
      <vt:lpstr>Itapetim</vt:lpstr>
      <vt:lpstr>Itapissuma</vt:lpstr>
      <vt:lpstr>Itaquitinga</vt:lpstr>
      <vt:lpstr>Jaboatão_dos_Guararapes</vt:lpstr>
      <vt:lpstr>Jaqueira</vt:lpstr>
      <vt:lpstr>Jataúba</vt:lpstr>
      <vt:lpstr>Jatobá</vt:lpstr>
      <vt:lpstr>João_Alfredo</vt:lpstr>
      <vt:lpstr>Joaquim_Nabuco</vt:lpstr>
      <vt:lpstr>Jucati</vt:lpstr>
      <vt:lpstr>Jupi</vt:lpstr>
      <vt:lpstr>Jurema</vt:lpstr>
      <vt:lpstr>Lagoa_de_Itaenga</vt:lpstr>
      <vt:lpstr>Lagoa_do_Carro</vt:lpstr>
      <vt:lpstr>Lagoa_do_Ouro</vt:lpstr>
      <vt:lpstr>Lagoa_dos_Gatos</vt:lpstr>
      <vt:lpstr>Lagoa_Grande</vt:lpstr>
      <vt:lpstr>Lajedo</vt:lpstr>
      <vt:lpstr>Limoeiro</vt:lpstr>
      <vt:lpstr>Macaparana</vt:lpstr>
      <vt:lpstr>Machados</vt:lpstr>
      <vt:lpstr>Manari</vt:lpstr>
      <vt:lpstr>Maraial</vt:lpstr>
      <vt:lpstr>Mirandiba</vt:lpstr>
      <vt:lpstr>Moreilândia</vt:lpstr>
      <vt:lpstr>Moreno</vt:lpstr>
      <vt:lpstr>MUNICÍPIOS</vt:lpstr>
      <vt:lpstr>Nazaré_da_Mata</vt:lpstr>
      <vt:lpstr>Olinda</vt:lpstr>
      <vt:lpstr>Orobó</vt:lpstr>
      <vt:lpstr>Orocó</vt:lpstr>
      <vt:lpstr>Ouricuri</vt:lpstr>
      <vt:lpstr>Palmares</vt:lpstr>
      <vt:lpstr>Palmeirina</vt:lpstr>
      <vt:lpstr>Panelas</vt:lpstr>
      <vt:lpstr>Paranatama</vt:lpstr>
      <vt:lpstr>Parnamirim</vt:lpstr>
      <vt:lpstr>Passira</vt:lpstr>
      <vt:lpstr>Paudalho</vt:lpstr>
      <vt:lpstr>Paulista</vt:lpstr>
      <vt:lpstr>Pedra</vt:lpstr>
      <vt:lpstr>Pesqueira</vt:lpstr>
      <vt:lpstr>Petrolândia</vt:lpstr>
      <vt:lpstr>Petrolina</vt:lpstr>
      <vt:lpstr>Poção</vt:lpstr>
      <vt:lpstr>Pombos</vt:lpstr>
      <vt:lpstr>Primavera</vt:lpstr>
      <vt:lpstr>Quipapá</vt:lpstr>
      <vt:lpstr>Quixaba</vt:lpstr>
      <vt:lpstr>Recife</vt:lpstr>
      <vt:lpstr>Riacho_das_Almas</vt:lpstr>
      <vt:lpstr>Ribeirão</vt:lpstr>
      <vt:lpstr>Rio_Formoso</vt:lpstr>
      <vt:lpstr>Sairé</vt:lpstr>
      <vt:lpstr>Salgadinho</vt:lpstr>
      <vt:lpstr>Salgueiro</vt:lpstr>
      <vt:lpstr>Saloá</vt:lpstr>
      <vt:lpstr>Sanharó</vt:lpstr>
      <vt:lpstr>Santa_Cruz</vt:lpstr>
      <vt:lpstr>Santa_Cruz_da_Baixa_Verde</vt:lpstr>
      <vt:lpstr>Santa_Cruz_do_Capibaribe</vt:lpstr>
      <vt:lpstr>Santa_Filomena</vt:lpstr>
      <vt:lpstr>Santa_Maria_da_Boa_Vista</vt:lpstr>
      <vt:lpstr>Santa_Maria_do_Cambucá</vt:lpstr>
      <vt:lpstr>Santa_Terezinha</vt:lpstr>
      <vt:lpstr>São_Benedito_do_Sul</vt:lpstr>
      <vt:lpstr>São_Bento_do_Una</vt:lpstr>
      <vt:lpstr>São_Caetano</vt:lpstr>
      <vt:lpstr>São_João</vt:lpstr>
      <vt:lpstr>São_Joaquim_do_Monte</vt:lpstr>
      <vt:lpstr>São_José_da_Coroa_Grande</vt:lpstr>
      <vt:lpstr>São_José_do_Belmonte</vt:lpstr>
      <vt:lpstr>São_José_do_Egito</vt:lpstr>
      <vt:lpstr>São_Lourenço_da_Mata</vt:lpstr>
      <vt:lpstr>São_Vicente_Férrer</vt:lpstr>
      <vt:lpstr>Serra_Talhada</vt:lpstr>
      <vt:lpstr>Serrita</vt:lpstr>
      <vt:lpstr>Sertânia</vt:lpstr>
      <vt:lpstr>Sirinhaém</vt:lpstr>
      <vt:lpstr>Solidão</vt:lpstr>
      <vt:lpstr>Surubim</vt:lpstr>
      <vt:lpstr>Tabira</vt:lpstr>
      <vt:lpstr>Tacaimbó</vt:lpstr>
      <vt:lpstr>Tacaratu</vt:lpstr>
      <vt:lpstr>Tamandaré</vt:lpstr>
      <vt:lpstr>Taquaritinga_do_Norte</vt:lpstr>
      <vt:lpstr>Terezinha</vt:lpstr>
      <vt:lpstr>Terra_Nova</vt:lpstr>
      <vt:lpstr>Timbaúba</vt:lpstr>
      <vt:lpstr>Toritama</vt:lpstr>
      <vt:lpstr>Tracunhaém</vt:lpstr>
      <vt:lpstr>Trindade</vt:lpstr>
      <vt:lpstr>Triunfo</vt:lpstr>
      <vt:lpstr>Tupanatinga</vt:lpstr>
      <vt:lpstr>Tuparetama</vt:lpstr>
      <vt:lpstr>Venturosa</vt:lpstr>
      <vt:lpstr>Verdejante</vt:lpstr>
      <vt:lpstr>Vertente_do_Lério</vt:lpstr>
      <vt:lpstr>Vertentes</vt:lpstr>
      <vt:lpstr>Vicência</vt:lpstr>
      <vt:lpstr>Vitória_de_Santo_Antão</vt:lpstr>
      <vt:lpstr>Xexéu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marcone baracho</dc:creator>
  <cp:lastModifiedBy>sid</cp:lastModifiedBy>
  <cp:lastPrinted>2020-08-18T15:21:04Z</cp:lastPrinted>
  <dcterms:created xsi:type="dcterms:W3CDTF">2015-05-20T12:59:29Z</dcterms:created>
  <dcterms:modified xsi:type="dcterms:W3CDTF">2020-10-15T03:12:07Z</dcterms:modified>
</cp:coreProperties>
</file>